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M:\ArboSSMSI\6-Communication\65- Publications\VRS\VRS2024\Fichiers Excel pour mise en ligne\Données de la publication\"/>
    </mc:Choice>
  </mc:AlternateContent>
  <bookViews>
    <workbookView xWindow="0" yWindow="0" windowWidth="8040" windowHeight="3360" firstSheet="2" activeTab="2"/>
  </bookViews>
  <sheets>
    <sheet name="Feuil1" sheetId="1" state="hidden" r:id="rId1"/>
    <sheet name="Sorties_reg" sheetId="9" state="hidden" r:id="rId2"/>
    <sheet name="Figure 1" sheetId="12" r:id="rId3"/>
    <sheet name="Figure 2" sheetId="15" r:id="rId4"/>
    <sheet name="Figure 3" sheetId="22" r:id="rId5"/>
    <sheet name="Figure 4" sheetId="23" r:id="rId6"/>
    <sheet name="Figure 5" sheetId="14" r:id="rId7"/>
    <sheet name="Figure 6" sheetId="24" r:id="rId8"/>
    <sheet name="Figure 7" sheetId="4" r:id="rId9"/>
    <sheet name="Figure 8" sheetId="3" r:id="rId10"/>
    <sheet name="Figure 9" sheetId="5" r:id="rId11"/>
    <sheet name="Figure 10" sheetId="6" r:id="rId12"/>
    <sheet name="Figure 11" sheetId="25" r:id="rId13"/>
    <sheet name="Figures 12" sheetId="26" r:id="rId14"/>
    <sheet name="Figure 13" sheetId="27" r:id="rId15"/>
    <sheet name="Figure 14" sheetId="7" r:id="rId16"/>
    <sheet name="Figure 15" sheetId="28" r:id="rId17"/>
    <sheet name="Figure 16" sheetId="29" r:id="rId18"/>
    <sheet name="Figures complémentaires" sheetId="11" r:id="rId19"/>
  </sheets>
  <definedNames>
    <definedName name="_xlnm.Print_Area" localSheetId="2">'Figure 1'!$A$1:$F$41</definedName>
    <definedName name="_xlnm.Print_Area" localSheetId="11">'Figure 10'!$A$1:$H$12</definedName>
    <definedName name="_xlnm.Print_Area" localSheetId="12">'Figure 11'!$A$1:$D$26</definedName>
    <definedName name="_xlnm.Print_Area" localSheetId="14">'Figure 13'!$A$1:$H$11</definedName>
    <definedName name="_xlnm.Print_Area" localSheetId="15">'Figure 14'!$A$1:$G$14</definedName>
    <definedName name="_xlnm.Print_Area" localSheetId="16">'Figure 15'!$A$1:$D$23</definedName>
    <definedName name="_xlnm.Print_Area" localSheetId="17">'Figure 16'!$A$1:$G$15</definedName>
    <definedName name="_xlnm.Print_Area" localSheetId="3">'Figure 2'!$A$1:$D$13</definedName>
    <definedName name="_xlnm.Print_Area" localSheetId="4">'Figure 3'!$A$1:$E$14</definedName>
    <definedName name="_xlnm.Print_Area" localSheetId="5">'Figure 4'!$A$1:$D$14</definedName>
    <definedName name="_xlnm.Print_Area" localSheetId="6">'Figure 5'!$A$1:$F$16</definedName>
    <definedName name="_xlnm.Print_Area" localSheetId="8">'Figure 7'!$A$1:$G$18</definedName>
    <definedName name="_xlnm.Print_Area" localSheetId="9">'Figure 8'!$A$1:$H$18</definedName>
    <definedName name="_xlnm.Print_Area" localSheetId="10">'Figure 9'!$A$1:$J$10</definedName>
    <definedName name="_xlnm.Print_Area" localSheetId="13">'Figures 12'!$A$1:$I$18</definedName>
    <definedName name="_xlnm.Print_Area" localSheetId="18">'Figures complémentaires'!$A$1:$Q$140</definedName>
  </definedNames>
  <calcPr calcId="162913" iterateDelta="1E-4"/>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Q52" i="11" l="1"/>
  <c r="L101" i="11" l="1"/>
  <c r="J101" i="11"/>
  <c r="H101" i="11"/>
  <c r="F101" i="11"/>
  <c r="D101" i="11"/>
  <c r="B101" i="11"/>
  <c r="D59" i="11"/>
  <c r="B59" i="11"/>
  <c r="E24" i="12" l="1"/>
  <c r="E6" i="14" l="1"/>
  <c r="E7" i="14"/>
  <c r="E8" i="14"/>
  <c r="E9" i="14"/>
  <c r="E10" i="14"/>
  <c r="E5" i="14"/>
  <c r="O29" i="1" l="1"/>
  <c r="F22" i="1"/>
  <c r="G4" i="1"/>
  <c r="D7" i="1"/>
  <c r="E7" i="1"/>
  <c r="G7" i="1"/>
  <c r="H7" i="1"/>
  <c r="F7" i="1"/>
  <c r="H19" i="1"/>
  <c r="G19" i="1"/>
  <c r="D19" i="1"/>
  <c r="E19" i="1"/>
  <c r="H15" i="1"/>
  <c r="G15" i="1"/>
  <c r="D15" i="1"/>
  <c r="E15" i="1"/>
  <c r="H4" i="1"/>
  <c r="D4" i="1"/>
  <c r="F4" i="1"/>
  <c r="E4" i="1"/>
  <c r="F19" i="1"/>
  <c r="F15" i="1"/>
  <c r="G214" i="9"/>
  <c r="G215" i="9"/>
  <c r="G216" i="9"/>
  <c r="G217" i="9"/>
  <c r="G218" i="9"/>
  <c r="G219" i="9"/>
  <c r="G220" i="9"/>
  <c r="G221" i="9"/>
  <c r="G222" i="9"/>
  <c r="G223" i="9"/>
  <c r="G224" i="9"/>
  <c r="G225" i="9"/>
  <c r="G226" i="9"/>
  <c r="G227" i="9"/>
  <c r="G228" i="9"/>
  <c r="G229" i="9"/>
  <c r="G230" i="9"/>
  <c r="G231" i="9"/>
  <c r="G232" i="9"/>
  <c r="G233" i="9"/>
  <c r="F214" i="9"/>
  <c r="F215" i="9"/>
  <c r="F216" i="9"/>
  <c r="F217" i="9"/>
  <c r="F218" i="9"/>
  <c r="F219" i="9"/>
  <c r="F220" i="9"/>
  <c r="F221" i="9"/>
  <c r="F222" i="9"/>
  <c r="F223" i="9"/>
  <c r="F224" i="9"/>
  <c r="F225" i="9"/>
  <c r="F226" i="9"/>
  <c r="F227" i="9"/>
  <c r="F228" i="9"/>
  <c r="F229" i="9"/>
  <c r="F230" i="9"/>
  <c r="F231" i="9"/>
  <c r="F232" i="9"/>
  <c r="F233" i="9"/>
  <c r="F213" i="9"/>
  <c r="E214" i="9"/>
  <c r="E215" i="9"/>
  <c r="E216" i="9"/>
  <c r="E217" i="9"/>
  <c r="E218" i="9"/>
  <c r="E219" i="9"/>
  <c r="E220" i="9"/>
  <c r="E221" i="9"/>
  <c r="E222" i="9"/>
  <c r="E223" i="9"/>
  <c r="E224" i="9"/>
  <c r="E225" i="9"/>
  <c r="E226" i="9"/>
  <c r="E227" i="9"/>
  <c r="E228" i="9"/>
  <c r="E229" i="9"/>
  <c r="E230" i="9"/>
  <c r="E231" i="9"/>
  <c r="E232" i="9"/>
  <c r="E233" i="9"/>
  <c r="E213" i="9"/>
  <c r="F212" i="9"/>
  <c r="E212" i="9"/>
  <c r="G213" i="9"/>
  <c r="E211" i="9"/>
  <c r="J166" i="9"/>
  <c r="J167" i="9"/>
  <c r="J168" i="9"/>
  <c r="J169" i="9"/>
  <c r="J170" i="9"/>
  <c r="J171" i="9"/>
  <c r="J172" i="9"/>
  <c r="J173" i="9"/>
  <c r="J174" i="9"/>
  <c r="J175" i="9"/>
  <c r="J176" i="9"/>
  <c r="J177" i="9"/>
  <c r="J178" i="9"/>
  <c r="J179" i="9"/>
  <c r="J180" i="9"/>
  <c r="J181" i="9"/>
  <c r="J182" i="9"/>
  <c r="J183" i="9"/>
  <c r="J184" i="9"/>
  <c r="K184" i="9"/>
  <c r="L184" i="9"/>
  <c r="J185" i="9"/>
  <c r="K185" i="9"/>
  <c r="L185" i="9"/>
  <c r="J186" i="9"/>
  <c r="J187" i="9"/>
  <c r="J188" i="9"/>
  <c r="J189" i="9"/>
  <c r="J190" i="9"/>
  <c r="J191" i="9"/>
  <c r="J192" i="9"/>
  <c r="J193" i="9"/>
  <c r="J194" i="9"/>
  <c r="J195" i="9"/>
  <c r="J196" i="9"/>
  <c r="J197" i="9"/>
  <c r="J198" i="9"/>
  <c r="J199" i="9"/>
  <c r="J200" i="9"/>
  <c r="J201" i="9"/>
  <c r="J202" i="9"/>
  <c r="J203" i="9"/>
  <c r="K203" i="9"/>
  <c r="L203" i="9"/>
  <c r="J204" i="9"/>
  <c r="K204" i="9"/>
  <c r="L204" i="9"/>
  <c r="J205" i="9"/>
  <c r="K205" i="9"/>
  <c r="L205" i="9"/>
  <c r="J206" i="9"/>
  <c r="K206" i="9"/>
  <c r="L206" i="9"/>
  <c r="J165" i="9"/>
  <c r="J164" i="9"/>
  <c r="K173" i="9"/>
  <c r="L173" i="9"/>
  <c r="F168" i="9"/>
  <c r="F165" i="9"/>
  <c r="G165" i="9"/>
  <c r="E166" i="9"/>
  <c r="E167" i="9"/>
  <c r="E168" i="9"/>
  <c r="E169" i="9"/>
  <c r="F169" i="9"/>
  <c r="E170" i="9"/>
  <c r="F170" i="9"/>
  <c r="E171" i="9"/>
  <c r="F171" i="9"/>
  <c r="E172" i="9"/>
  <c r="F172" i="9"/>
  <c r="E173" i="9"/>
  <c r="F173" i="9"/>
  <c r="E174" i="9"/>
  <c r="F174" i="9"/>
  <c r="E175" i="9"/>
  <c r="F175" i="9"/>
  <c r="E176" i="9"/>
  <c r="F176" i="9"/>
  <c r="E177" i="9"/>
  <c r="E178" i="9"/>
  <c r="E179" i="9"/>
  <c r="E180" i="9"/>
  <c r="E181" i="9"/>
  <c r="E182" i="9"/>
  <c r="E183" i="9"/>
  <c r="E184" i="9"/>
  <c r="E185" i="9"/>
  <c r="E186" i="9"/>
  <c r="F186" i="9"/>
  <c r="E187" i="9"/>
  <c r="F187" i="9"/>
  <c r="E188" i="9"/>
  <c r="F188" i="9"/>
  <c r="E189" i="9"/>
  <c r="F189" i="9"/>
  <c r="E190" i="9"/>
  <c r="E191" i="9"/>
  <c r="E192" i="9"/>
  <c r="E193" i="9"/>
  <c r="E194" i="9"/>
  <c r="E195" i="9"/>
  <c r="E196" i="9"/>
  <c r="E197" i="9"/>
  <c r="E198" i="9"/>
  <c r="F198" i="9"/>
  <c r="E199" i="9"/>
  <c r="F199" i="9"/>
  <c r="E200" i="9"/>
  <c r="F200" i="9"/>
  <c r="E201" i="9"/>
  <c r="E202" i="9"/>
  <c r="E203" i="9"/>
  <c r="E204" i="9"/>
  <c r="E205" i="9"/>
  <c r="E206" i="9"/>
  <c r="E165" i="9"/>
  <c r="E118" i="9"/>
  <c r="E164" i="9"/>
  <c r="E117" i="9"/>
  <c r="O118" i="9"/>
  <c r="G212" i="9"/>
  <c r="K180" i="9"/>
  <c r="L180" i="9"/>
  <c r="K166" i="9"/>
  <c r="L166" i="9"/>
  <c r="K183" i="9"/>
  <c r="L183" i="9"/>
  <c r="K181" i="9"/>
  <c r="L181" i="9"/>
  <c r="K189" i="9"/>
  <c r="L189" i="9"/>
  <c r="K190" i="9"/>
  <c r="L190" i="9"/>
  <c r="F190" i="9"/>
  <c r="G190" i="9"/>
  <c r="K188" i="9"/>
  <c r="L188" i="9"/>
  <c r="K182" i="9"/>
  <c r="L182" i="9"/>
  <c r="K187" i="9"/>
  <c r="L187" i="9"/>
  <c r="K179" i="9"/>
  <c r="L179" i="9"/>
  <c r="F185" i="9"/>
  <c r="F184" i="9"/>
  <c r="F183" i="9"/>
  <c r="K186" i="9"/>
  <c r="L186" i="9"/>
  <c r="F194" i="9"/>
  <c r="F201" i="9"/>
  <c r="G201" i="9"/>
  <c r="F177" i="9"/>
  <c r="F197" i="9"/>
  <c r="F196" i="9"/>
  <c r="G196" i="9"/>
  <c r="F195" i="9"/>
  <c r="G195" i="9"/>
  <c r="F193" i="9"/>
  <c r="F203" i="9"/>
  <c r="G203" i="9"/>
  <c r="F178" i="9"/>
  <c r="G178" i="9"/>
  <c r="F192" i="9"/>
  <c r="K196" i="9"/>
  <c r="L196" i="9"/>
  <c r="K172" i="9"/>
  <c r="L172" i="9"/>
  <c r="F167" i="9"/>
  <c r="G167" i="9"/>
  <c r="F206" i="9"/>
  <c r="F205" i="9"/>
  <c r="G205" i="9"/>
  <c r="F180" i="9"/>
  <c r="G180" i="9"/>
  <c r="F191" i="9"/>
  <c r="G191" i="9"/>
  <c r="F202" i="9"/>
  <c r="G202" i="9"/>
  <c r="K195" i="9"/>
  <c r="L195" i="9"/>
  <c r="K194" i="9"/>
  <c r="L194" i="9"/>
  <c r="K170" i="9"/>
  <c r="L170" i="9"/>
  <c r="K193" i="9"/>
  <c r="L193" i="9"/>
  <c r="K169" i="9"/>
  <c r="L169" i="9"/>
  <c r="K192" i="9"/>
  <c r="L192" i="9"/>
  <c r="K168" i="9"/>
  <c r="L168" i="9"/>
  <c r="F166" i="9"/>
  <c r="F182" i="9"/>
  <c r="F181" i="9"/>
  <c r="G181" i="9"/>
  <c r="F204" i="9"/>
  <c r="G204" i="9"/>
  <c r="F179" i="9"/>
  <c r="G179" i="9"/>
  <c r="K171" i="9"/>
  <c r="L171" i="9"/>
  <c r="K191" i="9"/>
  <c r="L191" i="9"/>
  <c r="K167" i="9"/>
  <c r="L167" i="9"/>
  <c r="K202" i="9"/>
  <c r="L202" i="9"/>
  <c r="K178" i="9"/>
  <c r="L178" i="9"/>
  <c r="K165" i="9"/>
  <c r="L165" i="9"/>
  <c r="K201" i="9"/>
  <c r="L201" i="9"/>
  <c r="K177" i="9"/>
  <c r="L177" i="9"/>
  <c r="K200" i="9"/>
  <c r="L200" i="9"/>
  <c r="K176" i="9"/>
  <c r="L176" i="9"/>
  <c r="K199" i="9"/>
  <c r="L199" i="9"/>
  <c r="K175" i="9"/>
  <c r="L175" i="9"/>
  <c r="K198" i="9"/>
  <c r="L198" i="9"/>
  <c r="K174" i="9"/>
  <c r="L174" i="9"/>
  <c r="K197" i="9"/>
  <c r="L197" i="9"/>
  <c r="G206" i="9"/>
  <c r="G184" i="9"/>
  <c r="G183" i="9"/>
  <c r="G169" i="9"/>
  <c r="G166" i="9"/>
  <c r="G182" i="9"/>
  <c r="G200" i="9"/>
  <c r="G197" i="9"/>
  <c r="G177" i="9"/>
  <c r="G175" i="9"/>
  <c r="G193" i="9"/>
  <c r="G172" i="9"/>
  <c r="G187" i="9"/>
  <c r="G199" i="9"/>
  <c r="G176" i="9"/>
  <c r="G173" i="9"/>
  <c r="G192" i="9"/>
  <c r="G170" i="9"/>
  <c r="G188" i="9"/>
  <c r="G186" i="9"/>
  <c r="G168" i="9"/>
  <c r="G198" i="9"/>
  <c r="G194" i="9"/>
  <c r="G174" i="9"/>
  <c r="G171" i="9"/>
  <c r="G189" i="9"/>
  <c r="G185" i="9"/>
  <c r="O120" i="9"/>
  <c r="O121" i="9"/>
  <c r="O122" i="9"/>
  <c r="O123" i="9"/>
  <c r="O124" i="9"/>
  <c r="O125" i="9"/>
  <c r="O126" i="9"/>
  <c r="O127" i="9"/>
  <c r="O128" i="9"/>
  <c r="O129" i="9"/>
  <c r="O130" i="9"/>
  <c r="O131" i="9"/>
  <c r="O132" i="9"/>
  <c r="O133" i="9"/>
  <c r="O134" i="9"/>
  <c r="O135" i="9"/>
  <c r="O136" i="9"/>
  <c r="O137" i="9"/>
  <c r="O138" i="9"/>
  <c r="O139" i="9"/>
  <c r="O140" i="9"/>
  <c r="O141" i="9"/>
  <c r="O142" i="9"/>
  <c r="O143" i="9"/>
  <c r="O144" i="9"/>
  <c r="O145" i="9"/>
  <c r="O146" i="9"/>
  <c r="O147" i="9"/>
  <c r="O148" i="9"/>
  <c r="O149" i="9"/>
  <c r="O150" i="9"/>
  <c r="O151" i="9"/>
  <c r="O152" i="9"/>
  <c r="O153" i="9"/>
  <c r="O154" i="9"/>
  <c r="O155" i="9"/>
  <c r="O156" i="9"/>
  <c r="O157" i="9"/>
  <c r="O158" i="9"/>
  <c r="O159" i="9"/>
  <c r="O160" i="9"/>
  <c r="J120" i="9"/>
  <c r="J121" i="9"/>
  <c r="J122" i="9"/>
  <c r="J123" i="9"/>
  <c r="J124" i="9"/>
  <c r="J125" i="9"/>
  <c r="J126" i="9"/>
  <c r="J127" i="9"/>
  <c r="J128" i="9"/>
  <c r="J129" i="9"/>
  <c r="J130" i="9"/>
  <c r="J131" i="9"/>
  <c r="J132" i="9"/>
  <c r="J133" i="9"/>
  <c r="J134" i="9"/>
  <c r="J135" i="9"/>
  <c r="K135" i="9"/>
  <c r="J136" i="9"/>
  <c r="J137" i="9"/>
  <c r="J138" i="9"/>
  <c r="J139" i="9"/>
  <c r="J140" i="9"/>
  <c r="J141" i="9"/>
  <c r="J142" i="9"/>
  <c r="J143" i="9"/>
  <c r="K143" i="9"/>
  <c r="J144" i="9"/>
  <c r="J145" i="9"/>
  <c r="J146" i="9"/>
  <c r="J147" i="9"/>
  <c r="J148" i="9"/>
  <c r="J149" i="9"/>
  <c r="J150" i="9"/>
  <c r="J151" i="9"/>
  <c r="J152" i="9"/>
  <c r="J153" i="9"/>
  <c r="J154" i="9"/>
  <c r="J155" i="9"/>
  <c r="J156" i="9"/>
  <c r="J157" i="9"/>
  <c r="J158" i="9"/>
  <c r="J159" i="9"/>
  <c r="K159" i="9"/>
  <c r="J160" i="9"/>
  <c r="E120" i="9"/>
  <c r="F143" i="9"/>
  <c r="E121" i="9"/>
  <c r="E122" i="9"/>
  <c r="F122" i="9"/>
  <c r="E123" i="9"/>
  <c r="F123" i="9"/>
  <c r="E124" i="9"/>
  <c r="F124" i="9"/>
  <c r="E125" i="9"/>
  <c r="F125" i="9"/>
  <c r="E126" i="9"/>
  <c r="E127" i="9"/>
  <c r="E128" i="9"/>
  <c r="E129" i="9"/>
  <c r="E130" i="9"/>
  <c r="E131" i="9"/>
  <c r="E132" i="9"/>
  <c r="F132" i="9"/>
  <c r="E133" i="9"/>
  <c r="E134" i="9"/>
  <c r="E135" i="9"/>
  <c r="E136" i="9"/>
  <c r="E137" i="9"/>
  <c r="E138" i="9"/>
  <c r="E139" i="9"/>
  <c r="E140" i="9"/>
  <c r="E141" i="9"/>
  <c r="E142" i="9"/>
  <c r="E143" i="9"/>
  <c r="E144" i="9"/>
  <c r="F144" i="9"/>
  <c r="E145" i="9"/>
  <c r="E146" i="9"/>
  <c r="F146" i="9"/>
  <c r="E147" i="9"/>
  <c r="F147" i="9"/>
  <c r="E148" i="9"/>
  <c r="F148" i="9"/>
  <c r="E149" i="9"/>
  <c r="E150" i="9"/>
  <c r="E151" i="9"/>
  <c r="E152" i="9"/>
  <c r="E153" i="9"/>
  <c r="E154" i="9"/>
  <c r="E155" i="9"/>
  <c r="E156" i="9"/>
  <c r="F156" i="9"/>
  <c r="E157" i="9"/>
  <c r="E158" i="9"/>
  <c r="E159" i="9"/>
  <c r="E160" i="9"/>
  <c r="E119" i="9"/>
  <c r="J119" i="9"/>
  <c r="J118" i="9"/>
  <c r="J117" i="9"/>
  <c r="O119" i="9"/>
  <c r="O117" i="9"/>
  <c r="E72" i="9"/>
  <c r="E71" i="9"/>
  <c r="O49" i="9"/>
  <c r="K128" i="9"/>
  <c r="K158" i="9"/>
  <c r="K156" i="9"/>
  <c r="K154" i="9"/>
  <c r="K157" i="9"/>
  <c r="K155" i="9"/>
  <c r="K144" i="9"/>
  <c r="P120" i="9"/>
  <c r="K160" i="9"/>
  <c r="K136" i="9"/>
  <c r="P133" i="9"/>
  <c r="P132" i="9"/>
  <c r="K134" i="9"/>
  <c r="P158" i="9"/>
  <c r="P156" i="9"/>
  <c r="K120" i="9"/>
  <c r="K142" i="9"/>
  <c r="K141" i="9"/>
  <c r="K133" i="9"/>
  <c r="P134" i="9"/>
  <c r="K131" i="9"/>
  <c r="K130" i="9"/>
  <c r="P131" i="9"/>
  <c r="P129" i="9"/>
  <c r="K140" i="9"/>
  <c r="K139" i="9"/>
  <c r="K132" i="9"/>
  <c r="P157" i="9"/>
  <c r="P155" i="9"/>
  <c r="P153" i="9"/>
  <c r="K138" i="9"/>
  <c r="P118" i="9"/>
  <c r="K137" i="9"/>
  <c r="P150" i="9"/>
  <c r="K151" i="9"/>
  <c r="K125" i="9"/>
  <c r="F130" i="9"/>
  <c r="K124" i="9"/>
  <c r="K123" i="9"/>
  <c r="P149" i="9"/>
  <c r="K127" i="9"/>
  <c r="K150" i="9"/>
  <c r="P126" i="9"/>
  <c r="F131" i="9"/>
  <c r="K146" i="9"/>
  <c r="K121" i="9"/>
  <c r="P137" i="9"/>
  <c r="P127" i="9"/>
  <c r="P125" i="9"/>
  <c r="K126" i="9"/>
  <c r="F155" i="9"/>
  <c r="F128" i="9"/>
  <c r="P151" i="9"/>
  <c r="P148" i="9"/>
  <c r="P142" i="9"/>
  <c r="K149" i="9"/>
  <c r="F154" i="9"/>
  <c r="K148" i="9"/>
  <c r="K147" i="9"/>
  <c r="F152" i="9"/>
  <c r="K122" i="9"/>
  <c r="F151" i="9"/>
  <c r="K145" i="9"/>
  <c r="P159" i="9"/>
  <c r="P135" i="9"/>
  <c r="F139" i="9"/>
  <c r="F159" i="9"/>
  <c r="K119" i="9"/>
  <c r="P143" i="9"/>
  <c r="F140" i="9"/>
  <c r="P124" i="9"/>
  <c r="P123" i="9"/>
  <c r="K153" i="9"/>
  <c r="F135" i="9"/>
  <c r="F120" i="9"/>
  <c r="P141" i="9"/>
  <c r="F136" i="9"/>
  <c r="K129" i="9"/>
  <c r="K118" i="9"/>
  <c r="P145" i="9"/>
  <c r="P140" i="9"/>
  <c r="P119" i="9"/>
  <c r="P121" i="9"/>
  <c r="F119" i="9"/>
  <c r="P139" i="9"/>
  <c r="F138" i="9"/>
  <c r="F160" i="9"/>
  <c r="P147" i="9"/>
  <c r="K152" i="9"/>
  <c r="F118" i="9"/>
  <c r="P154" i="9"/>
  <c r="P146" i="9"/>
  <c r="P138" i="9"/>
  <c r="P130" i="9"/>
  <c r="P122" i="9"/>
  <c r="P160" i="9"/>
  <c r="P152" i="9"/>
  <c r="P144" i="9"/>
  <c r="P136" i="9"/>
  <c r="P128" i="9"/>
  <c r="F153" i="9"/>
  <c r="F145" i="9"/>
  <c r="F137" i="9"/>
  <c r="F129" i="9"/>
  <c r="F121" i="9"/>
  <c r="F127" i="9"/>
  <c r="F158" i="9"/>
  <c r="F142" i="9"/>
  <c r="F126" i="9"/>
  <c r="F150" i="9"/>
  <c r="F134" i="9"/>
  <c r="F157" i="9"/>
  <c r="F149" i="9"/>
  <c r="F141" i="9"/>
  <c r="F133" i="9"/>
  <c r="L118" i="9"/>
  <c r="G119" i="9"/>
  <c r="L119" i="9"/>
  <c r="G118" i="9"/>
  <c r="G5" i="1"/>
  <c r="G6" i="1"/>
  <c r="G8" i="1"/>
  <c r="G9" i="1"/>
  <c r="G10" i="1"/>
  <c r="G11" i="1"/>
  <c r="G12" i="1"/>
  <c r="G13" i="1"/>
  <c r="G16" i="1"/>
  <c r="G17" i="1"/>
  <c r="G18" i="1"/>
  <c r="G20" i="1"/>
  <c r="G21" i="1"/>
  <c r="G22" i="1"/>
  <c r="G23" i="1"/>
  <c r="G24" i="1"/>
  <c r="G25" i="1"/>
  <c r="G26" i="1"/>
  <c r="G27" i="1"/>
  <c r="G29" i="1"/>
  <c r="G33" i="1"/>
  <c r="G34" i="1"/>
  <c r="G35" i="1"/>
  <c r="G36" i="1"/>
  <c r="G37" i="1"/>
  <c r="G38" i="1"/>
  <c r="G3" i="1"/>
  <c r="E33" i="1"/>
  <c r="H35" i="1"/>
  <c r="H38" i="1"/>
  <c r="H37" i="1"/>
  <c r="H36" i="1"/>
  <c r="H27" i="1"/>
  <c r="H26" i="1"/>
  <c r="H34" i="1"/>
  <c r="H33" i="1"/>
  <c r="H31" i="1"/>
  <c r="H30" i="1"/>
  <c r="H29" i="1"/>
  <c r="F33" i="1"/>
  <c r="D34" i="1"/>
  <c r="E34" i="1"/>
  <c r="D33" i="1"/>
  <c r="D3" i="1"/>
  <c r="E3" i="1"/>
  <c r="F34" i="1"/>
  <c r="O92" i="9"/>
  <c r="P6" i="11"/>
  <c r="N6" i="11"/>
  <c r="L6" i="11"/>
  <c r="J6" i="11"/>
  <c r="H6" i="11"/>
  <c r="F6" i="11"/>
  <c r="D6" i="11"/>
  <c r="B6" i="11"/>
  <c r="AN18" i="9"/>
  <c r="AI18" i="9"/>
  <c r="AD18" i="9"/>
  <c r="Y18" i="9"/>
  <c r="T18" i="9"/>
  <c r="O18" i="9"/>
  <c r="J18" i="9"/>
  <c r="E18" i="9"/>
  <c r="E20" i="9"/>
  <c r="E19" i="9"/>
  <c r="E37" i="1"/>
  <c r="E35" i="1"/>
  <c r="O35" i="1"/>
  <c r="Q35" i="1"/>
  <c r="D36" i="1"/>
  <c r="F36" i="1"/>
  <c r="D37" i="1"/>
  <c r="F37" i="1"/>
  <c r="D38" i="1"/>
  <c r="D35" i="1"/>
  <c r="F35" i="1"/>
  <c r="O36" i="1"/>
  <c r="P36" i="1"/>
  <c r="O37" i="1"/>
  <c r="Q37" i="1"/>
  <c r="P37" i="1"/>
  <c r="R37" i="1"/>
  <c r="O38" i="1"/>
  <c r="P38" i="1"/>
  <c r="P35" i="1"/>
  <c r="R35" i="1"/>
  <c r="O5" i="1"/>
  <c r="P5" i="1"/>
  <c r="O6" i="1"/>
  <c r="P6" i="1"/>
  <c r="O9" i="1"/>
  <c r="P9" i="1"/>
  <c r="O10" i="1"/>
  <c r="P10" i="1"/>
  <c r="O11" i="1"/>
  <c r="P11" i="1"/>
  <c r="O12" i="1"/>
  <c r="P12" i="1"/>
  <c r="O13" i="1"/>
  <c r="P13" i="1"/>
  <c r="O16" i="1"/>
  <c r="P16" i="1"/>
  <c r="O17" i="1"/>
  <c r="P17" i="1"/>
  <c r="O18" i="1"/>
  <c r="P18" i="1"/>
  <c r="O20" i="1"/>
  <c r="P20" i="1"/>
  <c r="O21" i="1"/>
  <c r="P21" i="1"/>
  <c r="O22" i="1"/>
  <c r="P22" i="1"/>
  <c r="O23" i="1"/>
  <c r="P23" i="1"/>
  <c r="O24" i="1"/>
  <c r="P24" i="1"/>
  <c r="O26" i="1"/>
  <c r="P26" i="1"/>
  <c r="O27" i="1"/>
  <c r="P27" i="1"/>
  <c r="P29" i="1"/>
  <c r="P3" i="1"/>
  <c r="R3" i="1"/>
  <c r="O3" i="1"/>
  <c r="Q3" i="1"/>
  <c r="E38" i="1"/>
  <c r="F38" i="1"/>
  <c r="Q38" i="1"/>
  <c r="R38" i="1"/>
  <c r="R36" i="1"/>
  <c r="Q36" i="1"/>
  <c r="E36" i="1"/>
  <c r="Y113" i="9"/>
  <c r="Y111" i="9"/>
  <c r="Y110" i="9"/>
  <c r="Y112" i="9"/>
  <c r="Y109" i="9"/>
  <c r="Y106" i="9"/>
  <c r="Y107" i="9"/>
  <c r="Y108" i="9"/>
  <c r="Y105" i="9"/>
  <c r="Y104" i="9"/>
  <c r="Y103" i="9"/>
  <c r="Y102" i="9"/>
  <c r="Y101" i="9"/>
  <c r="Y100" i="9"/>
  <c r="Y99" i="9"/>
  <c r="Y97" i="9"/>
  <c r="Y98" i="9"/>
  <c r="Y96" i="9"/>
  <c r="Y95" i="9"/>
  <c r="Y94" i="9"/>
  <c r="Y90" i="9"/>
  <c r="Y92" i="9"/>
  <c r="Y91" i="9"/>
  <c r="Y93" i="9"/>
  <c r="Y88" i="9"/>
  <c r="Y87" i="9"/>
  <c r="Y85" i="9"/>
  <c r="Y86" i="9"/>
  <c r="Y89" i="9"/>
  <c r="Y71" i="9"/>
  <c r="Y84" i="9"/>
  <c r="Y83" i="9"/>
  <c r="Y82" i="9"/>
  <c r="Y81" i="9"/>
  <c r="Y80" i="9"/>
  <c r="Y79" i="9"/>
  <c r="Y78" i="9"/>
  <c r="Y77" i="9"/>
  <c r="Y76" i="9"/>
  <c r="Y75" i="9"/>
  <c r="Y74" i="9"/>
  <c r="Y73" i="9"/>
  <c r="Y72" i="9"/>
  <c r="Y70" i="9"/>
  <c r="T113" i="9"/>
  <c r="T111" i="9"/>
  <c r="T110" i="9"/>
  <c r="T112" i="9"/>
  <c r="T109" i="9"/>
  <c r="T106" i="9"/>
  <c r="T107" i="9"/>
  <c r="T108" i="9"/>
  <c r="T105" i="9"/>
  <c r="T104" i="9"/>
  <c r="T103" i="9"/>
  <c r="T102" i="9"/>
  <c r="T101" i="9"/>
  <c r="T100" i="9"/>
  <c r="T99" i="9"/>
  <c r="T97" i="9"/>
  <c r="T98" i="9"/>
  <c r="T96" i="9"/>
  <c r="T95" i="9"/>
  <c r="T94" i="9"/>
  <c r="T90" i="9"/>
  <c r="T92" i="9"/>
  <c r="T91" i="9"/>
  <c r="T93" i="9"/>
  <c r="T88" i="9"/>
  <c r="T87" i="9"/>
  <c r="T85" i="9"/>
  <c r="T86" i="9"/>
  <c r="T89" i="9"/>
  <c r="T71" i="9"/>
  <c r="T84" i="9"/>
  <c r="T83" i="9"/>
  <c r="T82" i="9"/>
  <c r="T81" i="9"/>
  <c r="T80" i="9"/>
  <c r="T79" i="9"/>
  <c r="T78" i="9"/>
  <c r="T77" i="9"/>
  <c r="T76" i="9"/>
  <c r="T75" i="9"/>
  <c r="T74" i="9"/>
  <c r="T73" i="9"/>
  <c r="T72" i="9"/>
  <c r="T70" i="9"/>
  <c r="O113" i="9"/>
  <c r="O111" i="9"/>
  <c r="O110" i="9"/>
  <c r="O112" i="9"/>
  <c r="O109" i="9"/>
  <c r="O106" i="9"/>
  <c r="O107" i="9"/>
  <c r="O108" i="9"/>
  <c r="O105" i="9"/>
  <c r="O104" i="9"/>
  <c r="O103" i="9"/>
  <c r="O102" i="9"/>
  <c r="O101" i="9"/>
  <c r="O100" i="9"/>
  <c r="O99" i="9"/>
  <c r="O97" i="9"/>
  <c r="O98" i="9"/>
  <c r="O96" i="9"/>
  <c r="O95" i="9"/>
  <c r="O94" i="9"/>
  <c r="O90" i="9"/>
  <c r="O91" i="9"/>
  <c r="O93" i="9"/>
  <c r="O88" i="9"/>
  <c r="O87" i="9"/>
  <c r="O85" i="9"/>
  <c r="O86" i="9"/>
  <c r="O89" i="9"/>
  <c r="O71" i="9"/>
  <c r="O84" i="9"/>
  <c r="O83" i="9"/>
  <c r="O82" i="9"/>
  <c r="O81" i="9"/>
  <c r="O80" i="9"/>
  <c r="O79" i="9"/>
  <c r="O78" i="9"/>
  <c r="O77" i="9"/>
  <c r="O76" i="9"/>
  <c r="O75" i="9"/>
  <c r="O74" i="9"/>
  <c r="O73" i="9"/>
  <c r="O72" i="9"/>
  <c r="O70" i="9"/>
  <c r="J72" i="9"/>
  <c r="J70" i="9"/>
  <c r="L143" i="9"/>
  <c r="J113" i="9"/>
  <c r="J111" i="9"/>
  <c r="J110" i="9"/>
  <c r="J112" i="9"/>
  <c r="J109" i="9"/>
  <c r="J106" i="9"/>
  <c r="J107" i="9"/>
  <c r="J108" i="9"/>
  <c r="J105" i="9"/>
  <c r="J104" i="9"/>
  <c r="J103" i="9"/>
  <c r="J102" i="9"/>
  <c r="J101" i="9"/>
  <c r="J100" i="9"/>
  <c r="J99" i="9"/>
  <c r="J97" i="9"/>
  <c r="J98" i="9"/>
  <c r="J96" i="9"/>
  <c r="J95" i="9"/>
  <c r="J94" i="9"/>
  <c r="J90" i="9"/>
  <c r="J92" i="9"/>
  <c r="J91" i="9"/>
  <c r="J93" i="9"/>
  <c r="J88" i="9"/>
  <c r="J87" i="9"/>
  <c r="J85" i="9"/>
  <c r="J86" i="9"/>
  <c r="J89" i="9"/>
  <c r="J71" i="9"/>
  <c r="J84" i="9"/>
  <c r="J83" i="9"/>
  <c r="J82" i="9"/>
  <c r="J81" i="9"/>
  <c r="J80" i="9"/>
  <c r="J79" i="9"/>
  <c r="J78" i="9"/>
  <c r="J77" i="9"/>
  <c r="J76" i="9"/>
  <c r="J75" i="9"/>
  <c r="J74" i="9"/>
  <c r="J73" i="9"/>
  <c r="E70" i="9"/>
  <c r="E73" i="9"/>
  <c r="E74" i="9"/>
  <c r="E75" i="9"/>
  <c r="E76" i="9"/>
  <c r="E77" i="9"/>
  <c r="E78" i="9"/>
  <c r="E79" i="9"/>
  <c r="E80" i="9"/>
  <c r="E81" i="9"/>
  <c r="E82" i="9"/>
  <c r="E83" i="9"/>
  <c r="E84" i="9"/>
  <c r="E89" i="9"/>
  <c r="E86" i="9"/>
  <c r="E85" i="9"/>
  <c r="E87" i="9"/>
  <c r="E88" i="9"/>
  <c r="E93" i="9"/>
  <c r="E91" i="9"/>
  <c r="E92" i="9"/>
  <c r="E90" i="9"/>
  <c r="E94" i="9"/>
  <c r="E95" i="9"/>
  <c r="E96" i="9"/>
  <c r="E98" i="9"/>
  <c r="E97" i="9"/>
  <c r="E99" i="9"/>
  <c r="E100" i="9"/>
  <c r="E101" i="9"/>
  <c r="E102" i="9"/>
  <c r="E103" i="9"/>
  <c r="E104" i="9"/>
  <c r="E105" i="9"/>
  <c r="E108" i="9"/>
  <c r="E107" i="9"/>
  <c r="E106" i="9"/>
  <c r="E109" i="9"/>
  <c r="E112" i="9"/>
  <c r="E110" i="9"/>
  <c r="E111" i="9"/>
  <c r="E113" i="9"/>
  <c r="T51" i="9"/>
  <c r="T52" i="9"/>
  <c r="T53" i="9"/>
  <c r="T57" i="9"/>
  <c r="T55" i="9"/>
  <c r="T56" i="9"/>
  <c r="T54" i="9"/>
  <c r="T58" i="9"/>
  <c r="T59" i="9"/>
  <c r="T62" i="9"/>
  <c r="T61" i="9"/>
  <c r="T60" i="9"/>
  <c r="T63" i="9"/>
  <c r="T66" i="9"/>
  <c r="T64" i="9"/>
  <c r="T65" i="9"/>
  <c r="AN50" i="9"/>
  <c r="AN51" i="9"/>
  <c r="AN52" i="9"/>
  <c r="AN53" i="9"/>
  <c r="AN57" i="9"/>
  <c r="AN55" i="9"/>
  <c r="AN56" i="9"/>
  <c r="AN54" i="9"/>
  <c r="AN58" i="9"/>
  <c r="AN59" i="9"/>
  <c r="AN62" i="9"/>
  <c r="AN61" i="9"/>
  <c r="AN60" i="9"/>
  <c r="AN63" i="9"/>
  <c r="AN66" i="9"/>
  <c r="AN64" i="9"/>
  <c r="AN65" i="9"/>
  <c r="AN49" i="9"/>
  <c r="AI50" i="9"/>
  <c r="AI51" i="9"/>
  <c r="AI52" i="9"/>
  <c r="AI53" i="9"/>
  <c r="AI57" i="9"/>
  <c r="AI55" i="9"/>
  <c r="AI56" i="9"/>
  <c r="AI54" i="9"/>
  <c r="AI58" i="9"/>
  <c r="AI59" i="9"/>
  <c r="AI62" i="9"/>
  <c r="AI61" i="9"/>
  <c r="AI60" i="9"/>
  <c r="AI63" i="9"/>
  <c r="AI66" i="9"/>
  <c r="AI64" i="9"/>
  <c r="AI65" i="9"/>
  <c r="AI49" i="9"/>
  <c r="AI48" i="9"/>
  <c r="AD50" i="9"/>
  <c r="AD51" i="9"/>
  <c r="AD52" i="9"/>
  <c r="AD53" i="9"/>
  <c r="AD57" i="9"/>
  <c r="AD55" i="9"/>
  <c r="AD56" i="9"/>
  <c r="AD54" i="9"/>
  <c r="AD58" i="9"/>
  <c r="AD59" i="9"/>
  <c r="AD62" i="9"/>
  <c r="AD61" i="9"/>
  <c r="AD60" i="9"/>
  <c r="AD63" i="9"/>
  <c r="AD66" i="9"/>
  <c r="AD64" i="9"/>
  <c r="AD65" i="9"/>
  <c r="AD49" i="9"/>
  <c r="AD48" i="9"/>
  <c r="Y50" i="9"/>
  <c r="Y51" i="9"/>
  <c r="Y52" i="9"/>
  <c r="Y53" i="9"/>
  <c r="Y57" i="9"/>
  <c r="Y55" i="9"/>
  <c r="Y56" i="9"/>
  <c r="Y54" i="9"/>
  <c r="Y58" i="9"/>
  <c r="Y59" i="9"/>
  <c r="Y62" i="9"/>
  <c r="Y61" i="9"/>
  <c r="Y60" i="9"/>
  <c r="Y63" i="9"/>
  <c r="Y66" i="9"/>
  <c r="Y64" i="9"/>
  <c r="Y65" i="9"/>
  <c r="Y49" i="9"/>
  <c r="Y48" i="9"/>
  <c r="T50" i="9"/>
  <c r="T49" i="9"/>
  <c r="J50" i="9"/>
  <c r="T48" i="9"/>
  <c r="O65" i="9"/>
  <c r="O66" i="9"/>
  <c r="O64" i="9"/>
  <c r="O50" i="9"/>
  <c r="O51" i="9"/>
  <c r="O52" i="9"/>
  <c r="O53" i="9"/>
  <c r="O57" i="9"/>
  <c r="O55" i="9"/>
  <c r="O56" i="9"/>
  <c r="O54" i="9"/>
  <c r="O58" i="9"/>
  <c r="O59" i="9"/>
  <c r="O62" i="9"/>
  <c r="O61" i="9"/>
  <c r="O60" i="9"/>
  <c r="O63" i="9"/>
  <c r="O48" i="9"/>
  <c r="P49" i="9"/>
  <c r="Q49" i="9"/>
  <c r="J49" i="9"/>
  <c r="E63" i="9"/>
  <c r="E66" i="9"/>
  <c r="E64" i="9"/>
  <c r="E65" i="9"/>
  <c r="J63" i="9"/>
  <c r="J66" i="9"/>
  <c r="J64" i="9"/>
  <c r="J65" i="9"/>
  <c r="J51" i="9"/>
  <c r="J52" i="9"/>
  <c r="J53" i="9"/>
  <c r="J57" i="9"/>
  <c r="J55" i="9"/>
  <c r="J56" i="9"/>
  <c r="J54" i="9"/>
  <c r="J58" i="9"/>
  <c r="J59" i="9"/>
  <c r="J62" i="9"/>
  <c r="J61" i="9"/>
  <c r="J60" i="9"/>
  <c r="E50" i="9"/>
  <c r="E51" i="9"/>
  <c r="E52" i="9"/>
  <c r="E53" i="9"/>
  <c r="E57" i="9"/>
  <c r="E55" i="9"/>
  <c r="E56" i="9"/>
  <c r="E54" i="9"/>
  <c r="E58" i="9"/>
  <c r="E59" i="9"/>
  <c r="E62" i="9"/>
  <c r="E61" i="9"/>
  <c r="E60" i="9"/>
  <c r="E49" i="9"/>
  <c r="E4" i="9"/>
  <c r="G139" i="9"/>
  <c r="F71" i="9"/>
  <c r="Q149" i="9"/>
  <c r="Q146" i="9"/>
  <c r="Q139" i="9"/>
  <c r="Q150" i="9"/>
  <c r="Q124" i="9"/>
  <c r="K108" i="9"/>
  <c r="L108" i="9"/>
  <c r="K97" i="9"/>
  <c r="L97" i="9"/>
  <c r="K88" i="9"/>
  <c r="L88" i="9"/>
  <c r="K73" i="9"/>
  <c r="L73" i="9"/>
  <c r="K81" i="9"/>
  <c r="L81" i="9"/>
  <c r="F106" i="9"/>
  <c r="G106" i="9"/>
  <c r="F100" i="9"/>
  <c r="G100" i="9"/>
  <c r="F92" i="9"/>
  <c r="G92" i="9"/>
  <c r="F77" i="9"/>
  <c r="G77" i="9"/>
  <c r="F91" i="9"/>
  <c r="G91" i="9"/>
  <c r="F107" i="9"/>
  <c r="F84" i="9"/>
  <c r="G84" i="9"/>
  <c r="F113" i="9"/>
  <c r="G113" i="9"/>
  <c r="F99" i="9"/>
  <c r="G99" i="9"/>
  <c r="F111" i="9"/>
  <c r="G111" i="9"/>
  <c r="F104" i="9"/>
  <c r="G104" i="9"/>
  <c r="F76" i="9"/>
  <c r="G76" i="9"/>
  <c r="Z106" i="9"/>
  <c r="AA106" i="9"/>
  <c r="F96" i="9"/>
  <c r="G96" i="9"/>
  <c r="F87" i="9"/>
  <c r="G87" i="9"/>
  <c r="AE49" i="9"/>
  <c r="AF49" i="9"/>
  <c r="K110" i="9"/>
  <c r="G158" i="9"/>
  <c r="G121" i="9"/>
  <c r="AE65" i="9"/>
  <c r="AF65" i="9"/>
  <c r="Z73" i="9"/>
  <c r="AA73" i="9"/>
  <c r="G131" i="9"/>
  <c r="G147" i="9"/>
  <c r="G140" i="9"/>
  <c r="L140" i="9"/>
  <c r="Q158" i="9"/>
  <c r="L125" i="9"/>
  <c r="Z77" i="9"/>
  <c r="AA77" i="9"/>
  <c r="Z71" i="9"/>
  <c r="G142" i="9"/>
  <c r="L150" i="9"/>
  <c r="P109" i="9"/>
  <c r="Q109" i="9"/>
  <c r="G123" i="9"/>
  <c r="L128" i="9"/>
  <c r="K82" i="9"/>
  <c r="L82" i="9"/>
  <c r="K96" i="9"/>
  <c r="L96" i="9"/>
  <c r="G148" i="9"/>
  <c r="G146" i="9"/>
  <c r="G130" i="9"/>
  <c r="Q134" i="9"/>
  <c r="Q118" i="9"/>
  <c r="G129" i="9"/>
  <c r="G153" i="9"/>
  <c r="L124" i="9"/>
  <c r="L156" i="9"/>
  <c r="L148" i="9"/>
  <c r="Q136" i="9"/>
  <c r="L134" i="9"/>
  <c r="K98" i="9"/>
  <c r="L98" i="9"/>
  <c r="K113" i="9"/>
  <c r="L113" i="9"/>
  <c r="Q120" i="9"/>
  <c r="G156" i="9"/>
  <c r="Q128" i="9"/>
  <c r="Q159" i="9"/>
  <c r="G122" i="9"/>
  <c r="G135" i="9"/>
  <c r="Q154" i="9"/>
  <c r="L142" i="9"/>
  <c r="L135" i="9"/>
  <c r="L149" i="9"/>
  <c r="L144" i="9"/>
  <c r="L133" i="9"/>
  <c r="L159" i="9"/>
  <c r="L126" i="9"/>
  <c r="L141" i="9"/>
  <c r="L130" i="9"/>
  <c r="L155" i="9"/>
  <c r="L122" i="9"/>
  <c r="L137" i="9"/>
  <c r="L123" i="9"/>
  <c r="L131" i="9"/>
  <c r="L138" i="9"/>
  <c r="L146" i="9"/>
  <c r="L154" i="9"/>
  <c r="Q133" i="9"/>
  <c r="Q144" i="9"/>
  <c r="G138" i="9"/>
  <c r="G120" i="9"/>
  <c r="G145" i="9"/>
  <c r="Q143" i="9"/>
  <c r="L139" i="9"/>
  <c r="L157" i="9"/>
  <c r="Q140" i="9"/>
  <c r="Q131" i="9"/>
  <c r="L151" i="9"/>
  <c r="K77" i="9"/>
  <c r="L77" i="9"/>
  <c r="Q145" i="9"/>
  <c r="G159" i="9"/>
  <c r="Q119" i="9"/>
  <c r="Q151" i="9"/>
  <c r="G128" i="9"/>
  <c r="Q137" i="9"/>
  <c r="G152" i="9"/>
  <c r="L147" i="9"/>
  <c r="L121" i="9"/>
  <c r="L145" i="9"/>
  <c r="L158" i="9"/>
  <c r="AE59" i="9"/>
  <c r="AF59" i="9"/>
  <c r="AE51" i="9"/>
  <c r="AF51" i="9"/>
  <c r="K89" i="9"/>
  <c r="L89" i="9"/>
  <c r="K92" i="9"/>
  <c r="L92" i="9"/>
  <c r="Q125" i="9"/>
  <c r="Q156" i="9"/>
  <c r="Q121" i="9"/>
  <c r="Q130" i="9"/>
  <c r="Q132" i="9"/>
  <c r="Q157" i="9"/>
  <c r="Q127" i="9"/>
  <c r="Q135" i="9"/>
  <c r="Q123" i="9"/>
  <c r="Q142" i="9"/>
  <c r="Q148" i="9"/>
  <c r="P111" i="9"/>
  <c r="Q111" i="9"/>
  <c r="P79" i="9"/>
  <c r="Q79" i="9"/>
  <c r="P102" i="9"/>
  <c r="Q102" i="9"/>
  <c r="Q153" i="9"/>
  <c r="G126" i="9"/>
  <c r="G134" i="9"/>
  <c r="G160" i="9"/>
  <c r="G124" i="9"/>
  <c r="L153" i="9"/>
  <c r="Q122" i="9"/>
  <c r="L132" i="9"/>
  <c r="L160" i="9"/>
  <c r="K86" i="9"/>
  <c r="L86" i="9"/>
  <c r="K90" i="9"/>
  <c r="L90" i="9"/>
  <c r="P72" i="9"/>
  <c r="G125" i="9"/>
  <c r="G150" i="9"/>
  <c r="G133" i="9"/>
  <c r="G143" i="9"/>
  <c r="Q141" i="9"/>
  <c r="Q155" i="9"/>
  <c r="Q160" i="9"/>
  <c r="Q129" i="9"/>
  <c r="Q138" i="9"/>
  <c r="L129" i="9"/>
  <c r="Q126" i="9"/>
  <c r="P73" i="9"/>
  <c r="Q73" i="9"/>
  <c r="G136" i="9"/>
  <c r="G149" i="9"/>
  <c r="G155" i="9"/>
  <c r="G151" i="9"/>
  <c r="Q147" i="9"/>
  <c r="G137" i="9"/>
  <c r="L136" i="9"/>
  <c r="Q152" i="9"/>
  <c r="L127" i="9"/>
  <c r="L120" i="9"/>
  <c r="L152" i="9"/>
  <c r="F97" i="9"/>
  <c r="P78" i="9"/>
  <c r="Q78" i="9"/>
  <c r="P89" i="9"/>
  <c r="Q89" i="9"/>
  <c r="P90" i="9"/>
  <c r="Q90" i="9"/>
  <c r="P101" i="9"/>
  <c r="Q101" i="9"/>
  <c r="Z84" i="9"/>
  <c r="AA84" i="9"/>
  <c r="Z93" i="9"/>
  <c r="AA93" i="9"/>
  <c r="P103" i="9"/>
  <c r="Q103" i="9"/>
  <c r="P112" i="9"/>
  <c r="Q112" i="9"/>
  <c r="Z92" i="9"/>
  <c r="AA92" i="9"/>
  <c r="Z100" i="9"/>
  <c r="AA100" i="9"/>
  <c r="F98" i="9"/>
  <c r="G98" i="9"/>
  <c r="F82" i="9"/>
  <c r="G82" i="9"/>
  <c r="Z72" i="9"/>
  <c r="Z90" i="9"/>
  <c r="AA90" i="9"/>
  <c r="Z109" i="9"/>
  <c r="AA109" i="9"/>
  <c r="F81" i="9"/>
  <c r="G81" i="9"/>
  <c r="F73" i="9"/>
  <c r="G73" i="9"/>
  <c r="P88" i="9"/>
  <c r="Q88" i="9"/>
  <c r="P98" i="9"/>
  <c r="Q98" i="9"/>
  <c r="Z80" i="9"/>
  <c r="AE58" i="9"/>
  <c r="AF58" i="9"/>
  <c r="AE50" i="9"/>
  <c r="AF50" i="9"/>
  <c r="Z95" i="9"/>
  <c r="AA95" i="9"/>
  <c r="Z110" i="9"/>
  <c r="AE64" i="9"/>
  <c r="AF64" i="9"/>
  <c r="P77" i="9"/>
  <c r="Q77" i="9"/>
  <c r="Z87" i="9"/>
  <c r="AA87" i="9"/>
  <c r="Z96" i="9"/>
  <c r="AA96" i="9"/>
  <c r="Z104" i="9"/>
  <c r="AA104" i="9"/>
  <c r="AE66" i="9"/>
  <c r="AF66" i="9"/>
  <c r="F108" i="9"/>
  <c r="G108" i="9"/>
  <c r="F93" i="9"/>
  <c r="G93" i="9"/>
  <c r="F75" i="9"/>
  <c r="G75" i="9"/>
  <c r="U102" i="9"/>
  <c r="V102" i="9"/>
  <c r="F105" i="9"/>
  <c r="G105" i="9"/>
  <c r="F88" i="9"/>
  <c r="G88" i="9"/>
  <c r="F74" i="9"/>
  <c r="G74" i="9"/>
  <c r="K78" i="9"/>
  <c r="L78" i="9"/>
  <c r="K71" i="9"/>
  <c r="K93" i="9"/>
  <c r="L93" i="9"/>
  <c r="K104" i="9"/>
  <c r="L104" i="9"/>
  <c r="K111" i="9"/>
  <c r="L111" i="9"/>
  <c r="Z74" i="9"/>
  <c r="AA74" i="9"/>
  <c r="Z89" i="9"/>
  <c r="AA89" i="9"/>
  <c r="Z91" i="9"/>
  <c r="AA91" i="9"/>
  <c r="Z112" i="9"/>
  <c r="AA112" i="9"/>
  <c r="K79" i="9"/>
  <c r="L79" i="9"/>
  <c r="K105" i="9"/>
  <c r="L105" i="9"/>
  <c r="P74" i="9"/>
  <c r="Q74" i="9"/>
  <c r="P95" i="9"/>
  <c r="Q95" i="9"/>
  <c r="Z75" i="9"/>
  <c r="AA75" i="9"/>
  <c r="Z81" i="9"/>
  <c r="AA81" i="9"/>
  <c r="Z76" i="9"/>
  <c r="AA76" i="9"/>
  <c r="Z99" i="9"/>
  <c r="AA99" i="9"/>
  <c r="Z105" i="9"/>
  <c r="AA105" i="9"/>
  <c r="Z111" i="9"/>
  <c r="AA111" i="9"/>
  <c r="F95" i="9"/>
  <c r="G95" i="9"/>
  <c r="F72" i="9"/>
  <c r="P62" i="9"/>
  <c r="Q62" i="9"/>
  <c r="P52" i="9"/>
  <c r="Q52" i="9"/>
  <c r="AE54" i="9"/>
  <c r="AF54" i="9"/>
  <c r="F112" i="9"/>
  <c r="G112" i="9"/>
  <c r="F102" i="9"/>
  <c r="G102" i="9"/>
  <c r="F94" i="9"/>
  <c r="F86" i="9"/>
  <c r="G86" i="9"/>
  <c r="F79" i="9"/>
  <c r="G79" i="9"/>
  <c r="K74" i="9"/>
  <c r="L74" i="9"/>
  <c r="K100" i="9"/>
  <c r="L100" i="9"/>
  <c r="K106" i="9"/>
  <c r="L106" i="9"/>
  <c r="K72" i="9"/>
  <c r="P83" i="9"/>
  <c r="Q83" i="9"/>
  <c r="P93" i="9"/>
  <c r="Q93" i="9"/>
  <c r="Z94" i="9"/>
  <c r="Z108" i="9"/>
  <c r="AA108" i="9"/>
  <c r="P61" i="9"/>
  <c r="Q61" i="9"/>
  <c r="F103" i="9"/>
  <c r="G103" i="9"/>
  <c r="F80" i="9"/>
  <c r="G80" i="9"/>
  <c r="F83" i="9"/>
  <c r="Z85" i="9"/>
  <c r="AE56" i="9"/>
  <c r="AF56" i="9"/>
  <c r="F109" i="9"/>
  <c r="G109" i="9"/>
  <c r="F101" i="9"/>
  <c r="G101" i="9"/>
  <c r="F90" i="9"/>
  <c r="G90" i="9"/>
  <c r="F89" i="9"/>
  <c r="G89" i="9"/>
  <c r="F78" i="9"/>
  <c r="G78" i="9"/>
  <c r="K75" i="9"/>
  <c r="L75" i="9"/>
  <c r="K87" i="9"/>
  <c r="L87" i="9"/>
  <c r="K94" i="9"/>
  <c r="K101" i="9"/>
  <c r="L101" i="9"/>
  <c r="K109" i="9"/>
  <c r="L109" i="9"/>
  <c r="P84" i="9"/>
  <c r="Q84" i="9"/>
  <c r="P91" i="9"/>
  <c r="Q91" i="9"/>
  <c r="Z78" i="9"/>
  <c r="AA78" i="9"/>
  <c r="Z107" i="9"/>
  <c r="F110" i="9"/>
  <c r="F85" i="9"/>
  <c r="Z83" i="9"/>
  <c r="AA83" i="9"/>
  <c r="K83" i="9"/>
  <c r="K102" i="9"/>
  <c r="L102" i="9"/>
  <c r="K112" i="9"/>
  <c r="L112" i="9"/>
  <c r="Z79" i="9"/>
  <c r="AA79" i="9"/>
  <c r="Z88" i="9"/>
  <c r="AA88" i="9"/>
  <c r="Z101" i="9"/>
  <c r="AA101" i="9"/>
  <c r="AJ51" i="9"/>
  <c r="AK51" i="9"/>
  <c r="U57" i="9"/>
  <c r="V57" i="9"/>
  <c r="U82" i="9"/>
  <c r="V82" i="9"/>
  <c r="U113" i="9"/>
  <c r="V113" i="9"/>
  <c r="P66" i="9"/>
  <c r="Q66" i="9"/>
  <c r="Z65" i="9"/>
  <c r="AA65" i="9"/>
  <c r="P76" i="9"/>
  <c r="Q76" i="9"/>
  <c r="P85" i="9"/>
  <c r="P108" i="9"/>
  <c r="Q108" i="9"/>
  <c r="U77" i="9"/>
  <c r="V77" i="9"/>
  <c r="U71" i="9"/>
  <c r="U92" i="9"/>
  <c r="V92" i="9"/>
  <c r="U100" i="9"/>
  <c r="V100" i="9"/>
  <c r="U106" i="9"/>
  <c r="V106" i="9"/>
  <c r="Z97" i="9"/>
  <c r="Z103" i="9"/>
  <c r="AA103" i="9"/>
  <c r="U64" i="9"/>
  <c r="V64" i="9"/>
  <c r="AJ49" i="9"/>
  <c r="AK49" i="9"/>
  <c r="U98" i="9"/>
  <c r="V98" i="9"/>
  <c r="AE62" i="9"/>
  <c r="AF62" i="9"/>
  <c r="AE52" i="9"/>
  <c r="AF52" i="9"/>
  <c r="AJ63" i="9"/>
  <c r="AK63" i="9"/>
  <c r="AJ55" i="9"/>
  <c r="AK55" i="9"/>
  <c r="U65" i="9"/>
  <c r="V65" i="9"/>
  <c r="P82" i="9"/>
  <c r="Q82" i="9"/>
  <c r="P94" i="9"/>
  <c r="P107" i="9"/>
  <c r="P113" i="9"/>
  <c r="Q113" i="9"/>
  <c r="U78" i="9"/>
  <c r="V78" i="9"/>
  <c r="U89" i="9"/>
  <c r="V89" i="9"/>
  <c r="U90" i="9"/>
  <c r="V90" i="9"/>
  <c r="U101" i="9"/>
  <c r="V101" i="9"/>
  <c r="U109" i="9"/>
  <c r="V109" i="9"/>
  <c r="U79" i="9"/>
  <c r="V79" i="9"/>
  <c r="U86" i="9"/>
  <c r="V86" i="9"/>
  <c r="U94" i="9"/>
  <c r="U112" i="9"/>
  <c r="V112" i="9"/>
  <c r="AJ61" i="9"/>
  <c r="AK61" i="9"/>
  <c r="AJ53" i="9"/>
  <c r="AK53" i="9"/>
  <c r="U72" i="9"/>
  <c r="U80" i="9"/>
  <c r="U85" i="9"/>
  <c r="U95" i="9"/>
  <c r="V95" i="9"/>
  <c r="U103" i="9"/>
  <c r="V103" i="9"/>
  <c r="U110" i="9"/>
  <c r="U73" i="9"/>
  <c r="V73" i="9"/>
  <c r="U81" i="9"/>
  <c r="V81" i="9"/>
  <c r="U87" i="9"/>
  <c r="V87" i="9"/>
  <c r="U96" i="9"/>
  <c r="V96" i="9"/>
  <c r="U104" i="9"/>
  <c r="V104" i="9"/>
  <c r="U111" i="9"/>
  <c r="V111" i="9"/>
  <c r="U50" i="9"/>
  <c r="V50" i="9"/>
  <c r="U60" i="9"/>
  <c r="V60" i="9"/>
  <c r="U74" i="9"/>
  <c r="V74" i="9"/>
  <c r="U105" i="9"/>
  <c r="V105" i="9"/>
  <c r="P58" i="9"/>
  <c r="Q58" i="9"/>
  <c r="AE63" i="9"/>
  <c r="AF63" i="9"/>
  <c r="AE55" i="9"/>
  <c r="AF55" i="9"/>
  <c r="P80" i="9"/>
  <c r="P97" i="9"/>
  <c r="P110" i="9"/>
  <c r="U75" i="9"/>
  <c r="V75" i="9"/>
  <c r="U83" i="9"/>
  <c r="V83" i="9"/>
  <c r="U93" i="9"/>
  <c r="V93" i="9"/>
  <c r="U97" i="9"/>
  <c r="U108" i="9"/>
  <c r="V108" i="9"/>
  <c r="Z86" i="9"/>
  <c r="AA86" i="9"/>
  <c r="Z102" i="9"/>
  <c r="AA102" i="9"/>
  <c r="U54" i="9"/>
  <c r="V54" i="9"/>
  <c r="U49" i="9"/>
  <c r="V49" i="9"/>
  <c r="AJ59" i="9"/>
  <c r="AK59" i="9"/>
  <c r="U88" i="9"/>
  <c r="V88" i="9"/>
  <c r="P65" i="9"/>
  <c r="Q65" i="9"/>
  <c r="AE60" i="9"/>
  <c r="AF60" i="9"/>
  <c r="AE57" i="9"/>
  <c r="AF57" i="9"/>
  <c r="AJ64" i="9"/>
  <c r="AK64" i="9"/>
  <c r="AJ54" i="9"/>
  <c r="AK54" i="9"/>
  <c r="P75" i="9"/>
  <c r="Q75" i="9"/>
  <c r="P86" i="9"/>
  <c r="Q86" i="9"/>
  <c r="P99" i="9"/>
  <c r="Q99" i="9"/>
  <c r="P105" i="9"/>
  <c r="Q105" i="9"/>
  <c r="U76" i="9"/>
  <c r="V76" i="9"/>
  <c r="U84" i="9"/>
  <c r="V84" i="9"/>
  <c r="U91" i="9"/>
  <c r="V91" i="9"/>
  <c r="U99" i="9"/>
  <c r="V99" i="9"/>
  <c r="U107" i="9"/>
  <c r="Z82" i="9"/>
  <c r="AA82" i="9"/>
  <c r="Z98" i="9"/>
  <c r="AA98" i="9"/>
  <c r="Z113" i="9"/>
  <c r="AA113" i="9"/>
  <c r="P81" i="9"/>
  <c r="Q81" i="9"/>
  <c r="P71" i="9"/>
  <c r="P87" i="9"/>
  <c r="Q87" i="9"/>
  <c r="P92" i="9"/>
  <c r="Q92" i="9"/>
  <c r="P96" i="9"/>
  <c r="Q96" i="9"/>
  <c r="P100" i="9"/>
  <c r="Q100" i="9"/>
  <c r="P104" i="9"/>
  <c r="Q104" i="9"/>
  <c r="P106" i="9"/>
  <c r="Q106" i="9"/>
  <c r="K76" i="9"/>
  <c r="L76" i="9"/>
  <c r="K80" i="9"/>
  <c r="L80" i="9"/>
  <c r="K84" i="9"/>
  <c r="L84" i="9"/>
  <c r="K85" i="9"/>
  <c r="K91" i="9"/>
  <c r="L91" i="9"/>
  <c r="K95" i="9"/>
  <c r="L95" i="9"/>
  <c r="K99" i="9"/>
  <c r="L99" i="9"/>
  <c r="K103" i="9"/>
  <c r="L103" i="9"/>
  <c r="K107" i="9"/>
  <c r="P63" i="9"/>
  <c r="Q63" i="9"/>
  <c r="AE61" i="9"/>
  <c r="AF61" i="9"/>
  <c r="AE53" i="9"/>
  <c r="AF53" i="9"/>
  <c r="AJ65" i="9"/>
  <c r="AK65" i="9"/>
  <c r="AJ58" i="9"/>
  <c r="AK58" i="9"/>
  <c r="AJ50" i="9"/>
  <c r="AK50" i="9"/>
  <c r="U61" i="9"/>
  <c r="V61" i="9"/>
  <c r="U53" i="9"/>
  <c r="V53" i="9"/>
  <c r="U52" i="9"/>
  <c r="V52" i="9"/>
  <c r="U62" i="9"/>
  <c r="V62" i="9"/>
  <c r="P53" i="9"/>
  <c r="Q53" i="9"/>
  <c r="AJ66" i="9"/>
  <c r="AK66" i="9"/>
  <c r="AJ56" i="9"/>
  <c r="AK56" i="9"/>
  <c r="U59" i="9"/>
  <c r="V59" i="9"/>
  <c r="U51" i="9"/>
  <c r="V51" i="9"/>
  <c r="U58" i="9"/>
  <c r="V58" i="9"/>
  <c r="U66" i="9"/>
  <c r="V66" i="9"/>
  <c r="Z62" i="9"/>
  <c r="AA62" i="9"/>
  <c r="Z52" i="9"/>
  <c r="AA52" i="9"/>
  <c r="U56" i="9"/>
  <c r="V56" i="9"/>
  <c r="Z49" i="9"/>
  <c r="AA49" i="9"/>
  <c r="AJ60" i="9"/>
  <c r="AK60" i="9"/>
  <c r="AJ62" i="9"/>
  <c r="AK62" i="9"/>
  <c r="AJ52" i="9"/>
  <c r="AK52" i="9"/>
  <c r="U63" i="9"/>
  <c r="V63" i="9"/>
  <c r="U55" i="9"/>
  <c r="V55" i="9"/>
  <c r="P59" i="9"/>
  <c r="Q59" i="9"/>
  <c r="P51" i="9"/>
  <c r="Q51" i="9"/>
  <c r="Z59" i="9"/>
  <c r="AA59" i="9"/>
  <c r="Z51" i="9"/>
  <c r="AA51" i="9"/>
  <c r="P50" i="9"/>
  <c r="Q50" i="9"/>
  <c r="Z58" i="9"/>
  <c r="AA58" i="9"/>
  <c r="Z50" i="9"/>
  <c r="AA50" i="9"/>
  <c r="AJ57" i="9"/>
  <c r="AK57" i="9"/>
  <c r="P54" i="9"/>
  <c r="Q54" i="9"/>
  <c r="Z64" i="9"/>
  <c r="AA64" i="9"/>
  <c r="Z54" i="9"/>
  <c r="AA54" i="9"/>
  <c r="P56" i="9"/>
  <c r="Q56" i="9"/>
  <c r="Z66" i="9"/>
  <c r="AA66" i="9"/>
  <c r="Z56" i="9"/>
  <c r="AA56" i="9"/>
  <c r="P55" i="9"/>
  <c r="Q55" i="9"/>
  <c r="Z63" i="9"/>
  <c r="AA63" i="9"/>
  <c r="Z55" i="9"/>
  <c r="AA55" i="9"/>
  <c r="P60" i="9"/>
  <c r="Q60" i="9"/>
  <c r="P57" i="9"/>
  <c r="Q57" i="9"/>
  <c r="Z60" i="9"/>
  <c r="AA60" i="9"/>
  <c r="Z57" i="9"/>
  <c r="AA57" i="9"/>
  <c r="P64" i="9"/>
  <c r="Q64" i="9"/>
  <c r="Z61" i="9"/>
  <c r="AA61" i="9"/>
  <c r="Z53" i="9"/>
  <c r="AA53" i="9"/>
  <c r="AN48" i="9"/>
  <c r="J48" i="9"/>
  <c r="K61" i="9"/>
  <c r="L61" i="9"/>
  <c r="E48" i="9"/>
  <c r="F58" i="9"/>
  <c r="G58" i="9"/>
  <c r="J6" i="9"/>
  <c r="J4" i="9"/>
  <c r="J2" i="9"/>
  <c r="K18" i="9"/>
  <c r="L18" i="9"/>
  <c r="AD13" i="9"/>
  <c r="AD14" i="9"/>
  <c r="AD15" i="9"/>
  <c r="AD16" i="9"/>
  <c r="AD17" i="9"/>
  <c r="AD3" i="9"/>
  <c r="AD19" i="9"/>
  <c r="AD20" i="9"/>
  <c r="AD21" i="9"/>
  <c r="AD22" i="9"/>
  <c r="AD36" i="9"/>
  <c r="AD37" i="9"/>
  <c r="AD38" i="9"/>
  <c r="AD39" i="9"/>
  <c r="AD30" i="9"/>
  <c r="AD31" i="9"/>
  <c r="AD32" i="9"/>
  <c r="AD23" i="9"/>
  <c r="AD24" i="9"/>
  <c r="AD25" i="9"/>
  <c r="AD40" i="9"/>
  <c r="AD41" i="9"/>
  <c r="AD42" i="9"/>
  <c r="AD43" i="9"/>
  <c r="AD26" i="9"/>
  <c r="AD27" i="9"/>
  <c r="AD28" i="9"/>
  <c r="AD29" i="9"/>
  <c r="AD9" i="9"/>
  <c r="AD10" i="9"/>
  <c r="AD11" i="9"/>
  <c r="AD12" i="9"/>
  <c r="AN12" i="9"/>
  <c r="AN11" i="9"/>
  <c r="AN10" i="9"/>
  <c r="AN9" i="9"/>
  <c r="AN29" i="9"/>
  <c r="AN28" i="9"/>
  <c r="AN27" i="9"/>
  <c r="AN26" i="9"/>
  <c r="AN43" i="9"/>
  <c r="AN42" i="9"/>
  <c r="AN41" i="9"/>
  <c r="AN40" i="9"/>
  <c r="AN25" i="9"/>
  <c r="AN24" i="9"/>
  <c r="AN23" i="9"/>
  <c r="AN32" i="9"/>
  <c r="AN31" i="9"/>
  <c r="AN30" i="9"/>
  <c r="AN39" i="9"/>
  <c r="AN38" i="9"/>
  <c r="AN37" i="9"/>
  <c r="AN36" i="9"/>
  <c r="AN22" i="9"/>
  <c r="AN21" i="9"/>
  <c r="AN20" i="9"/>
  <c r="AN19" i="9"/>
  <c r="AN3" i="9"/>
  <c r="AN17" i="9"/>
  <c r="AN16" i="9"/>
  <c r="AN15" i="9"/>
  <c r="AN14" i="9"/>
  <c r="AN13" i="9"/>
  <c r="AN35" i="9"/>
  <c r="AN34" i="9"/>
  <c r="AN33" i="9"/>
  <c r="AN8" i="9"/>
  <c r="AN7" i="9"/>
  <c r="AN6" i="9"/>
  <c r="AN5" i="9"/>
  <c r="AN4" i="9"/>
  <c r="AN2" i="9"/>
  <c r="AO18" i="9"/>
  <c r="AP18" i="9"/>
  <c r="AI12" i="9"/>
  <c r="AI11" i="9"/>
  <c r="AI10" i="9"/>
  <c r="AI9" i="9"/>
  <c r="AI29" i="9"/>
  <c r="AI28" i="9"/>
  <c r="AI27" i="9"/>
  <c r="AI26" i="9"/>
  <c r="AI43" i="9"/>
  <c r="AI42" i="9"/>
  <c r="AI41" i="9"/>
  <c r="AI40" i="9"/>
  <c r="AI25" i="9"/>
  <c r="AI24" i="9"/>
  <c r="AI23" i="9"/>
  <c r="AI32" i="9"/>
  <c r="AI31" i="9"/>
  <c r="AI30" i="9"/>
  <c r="AI39" i="9"/>
  <c r="AI38" i="9"/>
  <c r="AI37" i="9"/>
  <c r="AI36" i="9"/>
  <c r="AI22" i="9"/>
  <c r="AI21" i="9"/>
  <c r="AI20" i="9"/>
  <c r="AI19" i="9"/>
  <c r="AI3" i="9"/>
  <c r="AI17" i="9"/>
  <c r="AI16" i="9"/>
  <c r="AI15" i="9"/>
  <c r="AI14" i="9"/>
  <c r="AI13" i="9"/>
  <c r="AI35" i="9"/>
  <c r="AI34" i="9"/>
  <c r="AI33" i="9"/>
  <c r="AI8" i="9"/>
  <c r="AI7" i="9"/>
  <c r="AI6" i="9"/>
  <c r="AI5" i="9"/>
  <c r="AI4" i="9"/>
  <c r="AI2" i="9"/>
  <c r="AJ18" i="9"/>
  <c r="AK18" i="9"/>
  <c r="AD35" i="9"/>
  <c r="AD34" i="9"/>
  <c r="AD33" i="9"/>
  <c r="AD8" i="9"/>
  <c r="AD7" i="9"/>
  <c r="AD6" i="9"/>
  <c r="AD5" i="9"/>
  <c r="AD4" i="9"/>
  <c r="AD2" i="9"/>
  <c r="AE18" i="9"/>
  <c r="AF18" i="9"/>
  <c r="Y12" i="9"/>
  <c r="Y11" i="9"/>
  <c r="Y10" i="9"/>
  <c r="Y9" i="9"/>
  <c r="Y29" i="9"/>
  <c r="Y28" i="9"/>
  <c r="Y27" i="9"/>
  <c r="Y26" i="9"/>
  <c r="Y43" i="9"/>
  <c r="Y42" i="9"/>
  <c r="Y41" i="9"/>
  <c r="Y40" i="9"/>
  <c r="Y25" i="9"/>
  <c r="Y24" i="9"/>
  <c r="Y23" i="9"/>
  <c r="Y32" i="9"/>
  <c r="Y31" i="9"/>
  <c r="Y30" i="9"/>
  <c r="Y39" i="9"/>
  <c r="Y38" i="9"/>
  <c r="Y37" i="9"/>
  <c r="Y36" i="9"/>
  <c r="Y22" i="9"/>
  <c r="Y21" i="9"/>
  <c r="Y20" i="9"/>
  <c r="Y19" i="9"/>
  <c r="Y3" i="9"/>
  <c r="Y17" i="9"/>
  <c r="Y16" i="9"/>
  <c r="Y15" i="9"/>
  <c r="Y14" i="9"/>
  <c r="Y13" i="9"/>
  <c r="Y35" i="9"/>
  <c r="Y34" i="9"/>
  <c r="Y33" i="9"/>
  <c r="Y8" i="9"/>
  <c r="Y7" i="9"/>
  <c r="Y6" i="9"/>
  <c r="Y5" i="9"/>
  <c r="Y4" i="9"/>
  <c r="Y2" i="9"/>
  <c r="Z18" i="9"/>
  <c r="AA18" i="9"/>
  <c r="T12" i="9"/>
  <c r="T11" i="9"/>
  <c r="T10" i="9"/>
  <c r="T9" i="9"/>
  <c r="T29" i="9"/>
  <c r="T28" i="9"/>
  <c r="T27" i="9"/>
  <c r="T26" i="9"/>
  <c r="T43" i="9"/>
  <c r="T42" i="9"/>
  <c r="T41" i="9"/>
  <c r="T40" i="9"/>
  <c r="T25" i="9"/>
  <c r="T24" i="9"/>
  <c r="T23" i="9"/>
  <c r="T32" i="9"/>
  <c r="T31" i="9"/>
  <c r="T30" i="9"/>
  <c r="T39" i="9"/>
  <c r="T38" i="9"/>
  <c r="T37" i="9"/>
  <c r="T36" i="9"/>
  <c r="T22" i="9"/>
  <c r="T21" i="9"/>
  <c r="T20" i="9"/>
  <c r="T19" i="9"/>
  <c r="T3" i="9"/>
  <c r="T17" i="9"/>
  <c r="T16" i="9"/>
  <c r="T15" i="9"/>
  <c r="T14" i="9"/>
  <c r="T13" i="9"/>
  <c r="T35" i="9"/>
  <c r="T34" i="9"/>
  <c r="T33" i="9"/>
  <c r="T8" i="9"/>
  <c r="T7" i="9"/>
  <c r="T6" i="9"/>
  <c r="T5" i="9"/>
  <c r="T4" i="9"/>
  <c r="T2" i="9"/>
  <c r="U18" i="9"/>
  <c r="V18" i="9"/>
  <c r="O12" i="9"/>
  <c r="O11" i="9"/>
  <c r="O10" i="9"/>
  <c r="O9" i="9"/>
  <c r="O29" i="9"/>
  <c r="O28" i="9"/>
  <c r="O27" i="9"/>
  <c r="O26" i="9"/>
  <c r="O43" i="9"/>
  <c r="O42" i="9"/>
  <c r="O41" i="9"/>
  <c r="O40" i="9"/>
  <c r="O25" i="9"/>
  <c r="O24" i="9"/>
  <c r="O23" i="9"/>
  <c r="O32" i="9"/>
  <c r="O31" i="9"/>
  <c r="O30" i="9"/>
  <c r="O39" i="9"/>
  <c r="O38" i="9"/>
  <c r="O37" i="9"/>
  <c r="O36" i="9"/>
  <c r="O22" i="9"/>
  <c r="O21" i="9"/>
  <c r="O20" i="9"/>
  <c r="O19" i="9"/>
  <c r="O3" i="9"/>
  <c r="O17" i="9"/>
  <c r="O16" i="9"/>
  <c r="O15" i="9"/>
  <c r="O14" i="9"/>
  <c r="O13" i="9"/>
  <c r="O35" i="9"/>
  <c r="O34" i="9"/>
  <c r="O33" i="9"/>
  <c r="O8" i="9"/>
  <c r="O7" i="9"/>
  <c r="O6" i="9"/>
  <c r="O5" i="9"/>
  <c r="O4" i="9"/>
  <c r="O2" i="9"/>
  <c r="P18" i="9"/>
  <c r="Q18" i="9"/>
  <c r="J12" i="9"/>
  <c r="J11" i="9"/>
  <c r="J10" i="9"/>
  <c r="J9" i="9"/>
  <c r="J29" i="9"/>
  <c r="J28" i="9"/>
  <c r="J27" i="9"/>
  <c r="J26" i="9"/>
  <c r="J43" i="9"/>
  <c r="J42" i="9"/>
  <c r="J41" i="9"/>
  <c r="J40" i="9"/>
  <c r="J25" i="9"/>
  <c r="J24" i="9"/>
  <c r="J23" i="9"/>
  <c r="J32" i="9"/>
  <c r="J31" i="9"/>
  <c r="J30" i="9"/>
  <c r="J39" i="9"/>
  <c r="J38" i="9"/>
  <c r="J37" i="9"/>
  <c r="J36" i="9"/>
  <c r="J22" i="9"/>
  <c r="J21" i="9"/>
  <c r="J20" i="9"/>
  <c r="J19" i="9"/>
  <c r="J3" i="9"/>
  <c r="J17" i="9"/>
  <c r="J16" i="9"/>
  <c r="J15" i="9"/>
  <c r="J14" i="9"/>
  <c r="J13" i="9"/>
  <c r="J35" i="9"/>
  <c r="J34" i="9"/>
  <c r="J33" i="9"/>
  <c r="J8" i="9"/>
  <c r="J7" i="9"/>
  <c r="J5" i="9"/>
  <c r="E5" i="9"/>
  <c r="E6" i="9"/>
  <c r="E7" i="9"/>
  <c r="E8" i="9"/>
  <c r="E33" i="9"/>
  <c r="E34" i="9"/>
  <c r="E35" i="9"/>
  <c r="E13" i="9"/>
  <c r="E14" i="9"/>
  <c r="E15" i="9"/>
  <c r="E16" i="9"/>
  <c r="E17" i="9"/>
  <c r="E3" i="9"/>
  <c r="E21" i="9"/>
  <c r="E22" i="9"/>
  <c r="E36" i="9"/>
  <c r="E37" i="9"/>
  <c r="E38" i="9"/>
  <c r="E39" i="9"/>
  <c r="E30" i="9"/>
  <c r="E31" i="9"/>
  <c r="E32" i="9"/>
  <c r="E23" i="9"/>
  <c r="E24" i="9"/>
  <c r="E25" i="9"/>
  <c r="E40" i="9"/>
  <c r="E41" i="9"/>
  <c r="E42" i="9"/>
  <c r="E43" i="9"/>
  <c r="E26" i="9"/>
  <c r="E27" i="9"/>
  <c r="E28" i="9"/>
  <c r="E29" i="9"/>
  <c r="E9" i="9"/>
  <c r="E10" i="9"/>
  <c r="E11" i="9"/>
  <c r="E12" i="9"/>
  <c r="E2" i="9"/>
  <c r="V94" i="9"/>
  <c r="V97" i="9"/>
  <c r="AA110" i="9"/>
  <c r="G154" i="9"/>
  <c r="V110" i="9"/>
  <c r="G141" i="9"/>
  <c r="V107" i="9"/>
  <c r="AA97" i="9"/>
  <c r="AA94" i="9"/>
  <c r="G157" i="9"/>
  <c r="G127" i="9"/>
  <c r="G144" i="9"/>
  <c r="AA71" i="9"/>
  <c r="V85" i="9"/>
  <c r="AA85" i="9"/>
  <c r="AA80" i="9"/>
  <c r="AA72" i="9"/>
  <c r="G132" i="9"/>
  <c r="V80" i="9"/>
  <c r="AA107" i="9"/>
  <c r="V72" i="9"/>
  <c r="V71" i="9"/>
  <c r="Q80" i="9"/>
  <c r="Q72" i="9"/>
  <c r="L110" i="9"/>
  <c r="Q107" i="9"/>
  <c r="G97" i="9"/>
  <c r="L85" i="9"/>
  <c r="Q94" i="9"/>
  <c r="Q85" i="9"/>
  <c r="L83" i="9"/>
  <c r="G72" i="9"/>
  <c r="L71" i="9"/>
  <c r="G107" i="9"/>
  <c r="G85" i="9"/>
  <c r="L94" i="9"/>
  <c r="G94" i="9"/>
  <c r="L107" i="9"/>
  <c r="Q110" i="9"/>
  <c r="G110" i="9"/>
  <c r="Q71" i="9"/>
  <c r="Q97" i="9"/>
  <c r="G83" i="9"/>
  <c r="L72" i="9"/>
  <c r="G71" i="9"/>
  <c r="F18" i="9"/>
  <c r="G18" i="9"/>
  <c r="F20" i="9"/>
  <c r="G20" i="9"/>
  <c r="F19" i="9"/>
  <c r="G19" i="9"/>
  <c r="K59" i="9"/>
  <c r="L59" i="9"/>
  <c r="K54" i="9"/>
  <c r="L54" i="9"/>
  <c r="K58" i="9"/>
  <c r="L58" i="9"/>
  <c r="K63" i="9"/>
  <c r="L63" i="9"/>
  <c r="K35" i="9"/>
  <c r="L35" i="9"/>
  <c r="K65" i="9"/>
  <c r="L65" i="9"/>
  <c r="F63" i="9"/>
  <c r="G63" i="9"/>
  <c r="F60" i="9"/>
  <c r="G60" i="9"/>
  <c r="K64" i="9"/>
  <c r="F49" i="9"/>
  <c r="G49" i="9"/>
  <c r="F50" i="9"/>
  <c r="G50" i="9"/>
  <c r="AO58" i="9"/>
  <c r="AO50" i="9"/>
  <c r="AP50" i="9"/>
  <c r="AO65" i="9"/>
  <c r="AP65" i="9"/>
  <c r="K51" i="9"/>
  <c r="L51" i="9"/>
  <c r="AO60" i="9"/>
  <c r="AP60" i="9"/>
  <c r="AO53" i="9"/>
  <c r="AP53" i="9"/>
  <c r="AO54" i="9"/>
  <c r="AP54" i="9"/>
  <c r="F59" i="9"/>
  <c r="G59" i="9"/>
  <c r="AO49" i="9"/>
  <c r="AP49" i="9"/>
  <c r="AO62" i="9"/>
  <c r="AO59" i="9"/>
  <c r="AP59" i="9"/>
  <c r="F52" i="9"/>
  <c r="F51" i="9"/>
  <c r="G51" i="9"/>
  <c r="F55" i="9"/>
  <c r="G55" i="9"/>
  <c r="K52" i="9"/>
  <c r="F65" i="9"/>
  <c r="G65" i="9"/>
  <c r="F62" i="9"/>
  <c r="AO55" i="9"/>
  <c r="AP55" i="9"/>
  <c r="F64" i="9"/>
  <c r="K53" i="9"/>
  <c r="L53" i="9"/>
  <c r="F54" i="9"/>
  <c r="G54" i="9"/>
  <c r="AO57" i="9"/>
  <c r="AP57" i="9"/>
  <c r="F57" i="9"/>
  <c r="G57" i="9"/>
  <c r="AO63" i="9"/>
  <c r="AP63" i="9"/>
  <c r="AO52" i="9"/>
  <c r="K55" i="9"/>
  <c r="L55" i="9"/>
  <c r="AO51" i="9"/>
  <c r="AP51" i="9"/>
  <c r="F56" i="9"/>
  <c r="G56" i="9"/>
  <c r="F66" i="9"/>
  <c r="G66" i="9"/>
  <c r="K57" i="9"/>
  <c r="L57" i="9"/>
  <c r="AO64" i="9"/>
  <c r="F53" i="9"/>
  <c r="G53" i="9"/>
  <c r="AO56" i="9"/>
  <c r="AP56" i="9"/>
  <c r="AO61" i="9"/>
  <c r="AP61" i="9"/>
  <c r="K49" i="9"/>
  <c r="L49" i="9"/>
  <c r="K50" i="9"/>
  <c r="L50" i="9"/>
  <c r="K60" i="9"/>
  <c r="L60" i="9"/>
  <c r="K62" i="9"/>
  <c r="F61" i="9"/>
  <c r="G61" i="9"/>
  <c r="AO66" i="9"/>
  <c r="AP66" i="9"/>
  <c r="K56" i="9"/>
  <c r="L56" i="9"/>
  <c r="K66" i="9"/>
  <c r="L66" i="9"/>
  <c r="F4" i="9"/>
  <c r="F13" i="9"/>
  <c r="F32" i="9"/>
  <c r="G32" i="9"/>
  <c r="F11" i="9"/>
  <c r="G11" i="9"/>
  <c r="F21" i="9"/>
  <c r="F42" i="9"/>
  <c r="G42" i="9"/>
  <c r="AO7" i="9"/>
  <c r="AP7" i="9"/>
  <c r="U34" i="9"/>
  <c r="V34" i="9"/>
  <c r="F26" i="9"/>
  <c r="G26" i="9"/>
  <c r="F24" i="9"/>
  <c r="G24" i="9"/>
  <c r="F36" i="9"/>
  <c r="G36" i="9"/>
  <c r="F15" i="9"/>
  <c r="G15" i="9"/>
  <c r="F6" i="9"/>
  <c r="G6" i="9"/>
  <c r="K8" i="9"/>
  <c r="L8" i="9"/>
  <c r="P4" i="9"/>
  <c r="P13" i="9"/>
  <c r="P21" i="9"/>
  <c r="P32" i="9"/>
  <c r="P42" i="9"/>
  <c r="Q42" i="9"/>
  <c r="P11" i="9"/>
  <c r="AJ4" i="9"/>
  <c r="AJ13" i="9"/>
  <c r="AJ21" i="9"/>
  <c r="AJ32" i="9"/>
  <c r="AK32" i="9"/>
  <c r="AJ42" i="9"/>
  <c r="AK42" i="9"/>
  <c r="AJ11" i="9"/>
  <c r="F12" i="9"/>
  <c r="G12" i="9"/>
  <c r="F43" i="9"/>
  <c r="G43" i="9"/>
  <c r="F23" i="9"/>
  <c r="G23" i="9"/>
  <c r="F22" i="9"/>
  <c r="G22" i="9"/>
  <c r="F14" i="9"/>
  <c r="G14" i="9"/>
  <c r="F5" i="9"/>
  <c r="G5" i="9"/>
  <c r="AJ5" i="9"/>
  <c r="AK5" i="9"/>
  <c r="AJ14" i="9"/>
  <c r="AK14" i="9"/>
  <c r="AJ22" i="9"/>
  <c r="AK22" i="9"/>
  <c r="AJ23" i="9"/>
  <c r="AK23" i="9"/>
  <c r="AJ43" i="9"/>
  <c r="AK43" i="9"/>
  <c r="AJ12" i="9"/>
  <c r="AK12" i="9"/>
  <c r="U19" i="9"/>
  <c r="V19" i="9"/>
  <c r="U30" i="9"/>
  <c r="V30" i="9"/>
  <c r="U9" i="9"/>
  <c r="V9" i="9"/>
  <c r="AE34" i="9"/>
  <c r="AF34" i="9"/>
  <c r="AE19" i="9"/>
  <c r="AF19" i="9"/>
  <c r="AE30" i="9"/>
  <c r="AF30" i="9"/>
  <c r="AE9" i="9"/>
  <c r="AF9" i="9"/>
  <c r="AJ6" i="9"/>
  <c r="AK6" i="9"/>
  <c r="AJ15" i="9"/>
  <c r="AK15" i="9"/>
  <c r="AJ36" i="9"/>
  <c r="AK36" i="9"/>
  <c r="AJ24" i="9"/>
  <c r="AK24" i="9"/>
  <c r="AJ26" i="9"/>
  <c r="AK26" i="9"/>
  <c r="AJ7" i="9"/>
  <c r="AK7" i="9"/>
  <c r="AJ16" i="9"/>
  <c r="AK16" i="9"/>
  <c r="AJ37" i="9"/>
  <c r="AK37" i="9"/>
  <c r="AJ25" i="9"/>
  <c r="F30" i="9"/>
  <c r="G30" i="9"/>
  <c r="F34" i="9"/>
  <c r="G34" i="9"/>
  <c r="AO11" i="9"/>
  <c r="F9" i="9"/>
  <c r="G9" i="9"/>
  <c r="F10" i="9"/>
  <c r="F41" i="9"/>
  <c r="G41" i="9"/>
  <c r="F31" i="9"/>
  <c r="F35" i="9"/>
  <c r="G35" i="9"/>
  <c r="K11" i="9"/>
  <c r="AE11" i="9"/>
  <c r="AJ27" i="9"/>
  <c r="AK27" i="9"/>
  <c r="AO34" i="9"/>
  <c r="AP34" i="9"/>
  <c r="AO28" i="9"/>
  <c r="AO30" i="9"/>
  <c r="AP30" i="9"/>
  <c r="AO9" i="9"/>
  <c r="AP9" i="9"/>
  <c r="AO21" i="9"/>
  <c r="F27" i="9"/>
  <c r="G27" i="9"/>
  <c r="F25" i="9"/>
  <c r="F37" i="9"/>
  <c r="G37" i="9"/>
  <c r="F16" i="9"/>
  <c r="G16" i="9"/>
  <c r="F7" i="9"/>
  <c r="G7" i="9"/>
  <c r="AO15" i="9"/>
  <c r="AP15" i="9"/>
  <c r="AO27" i="9"/>
  <c r="AP27" i="9"/>
  <c r="AO36" i="9"/>
  <c r="AP36" i="9"/>
  <c r="AO41" i="9"/>
  <c r="AP41" i="9"/>
  <c r="AO29" i="9"/>
  <c r="AP29" i="9"/>
  <c r="F29" i="9"/>
  <c r="G29" i="9"/>
  <c r="F39" i="9"/>
  <c r="G39" i="9"/>
  <c r="F3" i="9"/>
  <c r="F33" i="9"/>
  <c r="G33" i="9"/>
  <c r="AJ8" i="9"/>
  <c r="AK8" i="9"/>
  <c r="AJ17" i="9"/>
  <c r="AK17" i="9"/>
  <c r="AJ38" i="9"/>
  <c r="AK38" i="9"/>
  <c r="AJ40" i="9"/>
  <c r="AK40" i="9"/>
  <c r="AJ28" i="9"/>
  <c r="AO4" i="9"/>
  <c r="AO3" i="9"/>
  <c r="AO37" i="9"/>
  <c r="AP37" i="9"/>
  <c r="AO42" i="9"/>
  <c r="AP42" i="9"/>
  <c r="AO17" i="9"/>
  <c r="AP17" i="9"/>
  <c r="AO23" i="9"/>
  <c r="AP23" i="9"/>
  <c r="F28" i="9"/>
  <c r="F40" i="9"/>
  <c r="G40" i="9"/>
  <c r="F38" i="9"/>
  <c r="G38" i="9"/>
  <c r="F17" i="9"/>
  <c r="G17" i="9"/>
  <c r="F8" i="9"/>
  <c r="G8" i="9"/>
  <c r="AJ33" i="9"/>
  <c r="AK33" i="9"/>
  <c r="AJ3" i="9"/>
  <c r="AJ39" i="9"/>
  <c r="AK39" i="9"/>
  <c r="AJ29" i="9"/>
  <c r="AK29" i="9"/>
  <c r="AO5" i="9"/>
  <c r="AP5" i="9"/>
  <c r="AO35" i="9"/>
  <c r="AP35" i="9"/>
  <c r="AO38" i="9"/>
  <c r="AP38" i="9"/>
  <c r="AO24" i="9"/>
  <c r="AP24" i="9"/>
  <c r="AO43" i="9"/>
  <c r="AP43" i="9"/>
  <c r="U6" i="9"/>
  <c r="V6" i="9"/>
  <c r="U15" i="9"/>
  <c r="V15" i="9"/>
  <c r="U36" i="9"/>
  <c r="V36" i="9"/>
  <c r="U24" i="9"/>
  <c r="V24" i="9"/>
  <c r="U26" i="9"/>
  <c r="V26" i="9"/>
  <c r="AE6" i="9"/>
  <c r="AF6" i="9"/>
  <c r="AE15" i="9"/>
  <c r="AF15" i="9"/>
  <c r="AE36" i="9"/>
  <c r="AF36" i="9"/>
  <c r="AE24" i="9"/>
  <c r="AF24" i="9"/>
  <c r="AE26" i="9"/>
  <c r="AF26" i="9"/>
  <c r="AJ34" i="9"/>
  <c r="AK34" i="9"/>
  <c r="AJ19" i="9"/>
  <c r="AK19" i="9"/>
  <c r="AJ30" i="9"/>
  <c r="AK30" i="9"/>
  <c r="AJ9" i="9"/>
  <c r="AK9" i="9"/>
  <c r="AO13" i="9"/>
  <c r="AO19" i="9"/>
  <c r="AP19" i="9"/>
  <c r="AO39" i="9"/>
  <c r="AP39" i="9"/>
  <c r="AO25" i="9"/>
  <c r="AO10" i="9"/>
  <c r="AP10" i="9"/>
  <c r="K41" i="9"/>
  <c r="L41" i="9"/>
  <c r="U7" i="9"/>
  <c r="V7" i="9"/>
  <c r="U16" i="9"/>
  <c r="V16" i="9"/>
  <c r="U37" i="9"/>
  <c r="V37" i="9"/>
  <c r="U25" i="9"/>
  <c r="U27" i="9"/>
  <c r="V27" i="9"/>
  <c r="AE7" i="9"/>
  <c r="AF7" i="9"/>
  <c r="AE16" i="9"/>
  <c r="AF16" i="9"/>
  <c r="AE37" i="9"/>
  <c r="AF37" i="9"/>
  <c r="AE25" i="9"/>
  <c r="AE27" i="9"/>
  <c r="AF27" i="9"/>
  <c r="AJ35" i="9"/>
  <c r="AK35" i="9"/>
  <c r="AJ20" i="9"/>
  <c r="AK20" i="9"/>
  <c r="AJ31" i="9"/>
  <c r="AJ41" i="9"/>
  <c r="AK41" i="9"/>
  <c r="AJ10" i="9"/>
  <c r="AK10" i="9"/>
  <c r="AO6" i="9"/>
  <c r="AP6" i="9"/>
  <c r="AO14" i="9"/>
  <c r="AP14" i="9"/>
  <c r="AO20" i="9"/>
  <c r="AP20" i="9"/>
  <c r="AO40" i="9"/>
  <c r="AP40" i="9"/>
  <c r="AO26" i="9"/>
  <c r="AP26" i="9"/>
  <c r="AO8" i="9"/>
  <c r="AP8" i="9"/>
  <c r="AO22" i="9"/>
  <c r="AP22" i="9"/>
  <c r="AO31" i="9"/>
  <c r="AO12" i="9"/>
  <c r="AP12" i="9"/>
  <c r="AO33" i="9"/>
  <c r="AP33" i="9"/>
  <c r="AO16" i="9"/>
  <c r="AP16" i="9"/>
  <c r="AO32" i="9"/>
  <c r="AP32" i="9"/>
  <c r="K17" i="9"/>
  <c r="L17" i="9"/>
  <c r="K28" i="9"/>
  <c r="Z20" i="9"/>
  <c r="AA20" i="9"/>
  <c r="Z41" i="9"/>
  <c r="AA41" i="9"/>
  <c r="K14" i="9"/>
  <c r="L14" i="9"/>
  <c r="K3" i="9"/>
  <c r="K29" i="9"/>
  <c r="L29" i="9"/>
  <c r="P5" i="9"/>
  <c r="Q5" i="9"/>
  <c r="P14" i="9"/>
  <c r="Q14" i="9"/>
  <c r="P22" i="9"/>
  <c r="Q22" i="9"/>
  <c r="P23" i="9"/>
  <c r="Q23" i="9"/>
  <c r="P43" i="9"/>
  <c r="Q43" i="9"/>
  <c r="P12" i="9"/>
  <c r="Q12" i="9"/>
  <c r="U8" i="9"/>
  <c r="V8" i="9"/>
  <c r="U17" i="9"/>
  <c r="V17" i="9"/>
  <c r="U38" i="9"/>
  <c r="V38" i="9"/>
  <c r="U40" i="9"/>
  <c r="V40" i="9"/>
  <c r="U28" i="9"/>
  <c r="Z4" i="9"/>
  <c r="Z13" i="9"/>
  <c r="Z21" i="9"/>
  <c r="Z32" i="9"/>
  <c r="AA32" i="9"/>
  <c r="Z42" i="9"/>
  <c r="AA42" i="9"/>
  <c r="Z11" i="9"/>
  <c r="K38" i="9"/>
  <c r="L38" i="9"/>
  <c r="Z35" i="9"/>
  <c r="AA35" i="9"/>
  <c r="Z31" i="9"/>
  <c r="Z10" i="9"/>
  <c r="AA10" i="9"/>
  <c r="K33" i="9"/>
  <c r="L33" i="9"/>
  <c r="K15" i="9"/>
  <c r="L15" i="9"/>
  <c r="K34" i="9"/>
  <c r="L34" i="9"/>
  <c r="K19" i="9"/>
  <c r="L19" i="9"/>
  <c r="K30" i="9"/>
  <c r="L30" i="9"/>
  <c r="P6" i="9"/>
  <c r="Q6" i="9"/>
  <c r="P15" i="9"/>
  <c r="Q15" i="9"/>
  <c r="P36" i="9"/>
  <c r="Q36" i="9"/>
  <c r="P24" i="9"/>
  <c r="Q24" i="9"/>
  <c r="P26" i="9"/>
  <c r="Q26" i="9"/>
  <c r="U33" i="9"/>
  <c r="V33" i="9"/>
  <c r="U3" i="9"/>
  <c r="U39" i="9"/>
  <c r="V39" i="9"/>
  <c r="U29" i="9"/>
  <c r="V29" i="9"/>
  <c r="Z5" i="9"/>
  <c r="AA5" i="9"/>
  <c r="Z14" i="9"/>
  <c r="AA14" i="9"/>
  <c r="Z22" i="9"/>
  <c r="AA22" i="9"/>
  <c r="Z23" i="9"/>
  <c r="AA23" i="9"/>
  <c r="Z43" i="9"/>
  <c r="AA43" i="9"/>
  <c r="Z12" i="9"/>
  <c r="AA12" i="9"/>
  <c r="AE33" i="9"/>
  <c r="AF33" i="9"/>
  <c r="AE3" i="9"/>
  <c r="AE39" i="9"/>
  <c r="AF39" i="9"/>
  <c r="AE29" i="9"/>
  <c r="AF29" i="9"/>
  <c r="K40" i="9"/>
  <c r="L40" i="9"/>
  <c r="P7" i="9"/>
  <c r="Q7" i="9"/>
  <c r="P16" i="9"/>
  <c r="Q16" i="9"/>
  <c r="P37" i="9"/>
  <c r="Q37" i="9"/>
  <c r="P25" i="9"/>
  <c r="P27" i="9"/>
  <c r="Q27" i="9"/>
  <c r="Z6" i="9"/>
  <c r="AA6" i="9"/>
  <c r="Z15" i="9"/>
  <c r="AA15" i="9"/>
  <c r="Z36" i="9"/>
  <c r="AA36" i="9"/>
  <c r="Z24" i="9"/>
  <c r="AA24" i="9"/>
  <c r="Z26" i="9"/>
  <c r="AA26" i="9"/>
  <c r="K10" i="9"/>
  <c r="L10" i="9"/>
  <c r="K13" i="9"/>
  <c r="K32" i="9"/>
  <c r="P8" i="9"/>
  <c r="Q8" i="9"/>
  <c r="P17" i="9"/>
  <c r="Q17" i="9"/>
  <c r="P38" i="9"/>
  <c r="Q38" i="9"/>
  <c r="P40" i="9"/>
  <c r="Q40" i="9"/>
  <c r="P28" i="9"/>
  <c r="U35" i="9"/>
  <c r="V35" i="9"/>
  <c r="U20" i="9"/>
  <c r="V20" i="9"/>
  <c r="U31" i="9"/>
  <c r="U41" i="9"/>
  <c r="V41" i="9"/>
  <c r="U10" i="9"/>
  <c r="V10" i="9"/>
  <c r="Z7" i="9"/>
  <c r="AA7" i="9"/>
  <c r="Z16" i="9"/>
  <c r="AA16" i="9"/>
  <c r="Z37" i="9"/>
  <c r="AA37" i="9"/>
  <c r="Z25" i="9"/>
  <c r="Z27" i="9"/>
  <c r="AA27" i="9"/>
  <c r="AE35" i="9"/>
  <c r="AF35" i="9"/>
  <c r="AE20" i="9"/>
  <c r="AF20" i="9"/>
  <c r="AE31" i="9"/>
  <c r="AE41" i="9"/>
  <c r="AF41" i="9"/>
  <c r="AE10" i="9"/>
  <c r="AF10" i="9"/>
  <c r="K6" i="9"/>
  <c r="L6" i="9"/>
  <c r="K39" i="9"/>
  <c r="L39" i="9"/>
  <c r="K42" i="9"/>
  <c r="L42" i="9"/>
  <c r="K24" i="9"/>
  <c r="L24" i="9"/>
  <c r="K5" i="9"/>
  <c r="L5" i="9"/>
  <c r="K22" i="9"/>
  <c r="L22" i="9"/>
  <c r="K43" i="9"/>
  <c r="L43" i="9"/>
  <c r="K12" i="9"/>
  <c r="L12" i="9"/>
  <c r="P33" i="9"/>
  <c r="Q33" i="9"/>
  <c r="P3" i="9"/>
  <c r="P39" i="9"/>
  <c r="Q39" i="9"/>
  <c r="P29" i="9"/>
  <c r="Q29" i="9"/>
  <c r="U4" i="9"/>
  <c r="U13" i="9"/>
  <c r="U21" i="9"/>
  <c r="U32" i="9"/>
  <c r="V32" i="9"/>
  <c r="U42" i="9"/>
  <c r="V42" i="9"/>
  <c r="U11" i="9"/>
  <c r="Z8" i="9"/>
  <c r="AA8" i="9"/>
  <c r="Z17" i="9"/>
  <c r="AA17" i="9"/>
  <c r="Z38" i="9"/>
  <c r="AA38" i="9"/>
  <c r="Z40" i="9"/>
  <c r="AA40" i="9"/>
  <c r="Z28" i="9"/>
  <c r="K23" i="9"/>
  <c r="L23" i="9"/>
  <c r="K21" i="9"/>
  <c r="K36" i="9"/>
  <c r="L36" i="9"/>
  <c r="P34" i="9"/>
  <c r="Q34" i="9"/>
  <c r="P19" i="9"/>
  <c r="Q19" i="9"/>
  <c r="P30" i="9"/>
  <c r="Q30" i="9"/>
  <c r="P9" i="9"/>
  <c r="Q9" i="9"/>
  <c r="U5" i="9"/>
  <c r="V5" i="9"/>
  <c r="U14" i="9"/>
  <c r="V14" i="9"/>
  <c r="U22" i="9"/>
  <c r="V22" i="9"/>
  <c r="U23" i="9"/>
  <c r="V23" i="9"/>
  <c r="U43" i="9"/>
  <c r="V43" i="9"/>
  <c r="U12" i="9"/>
  <c r="V12" i="9"/>
  <c r="Z33" i="9"/>
  <c r="AA33" i="9"/>
  <c r="Z3" i="9"/>
  <c r="Z39" i="9"/>
  <c r="AA39" i="9"/>
  <c r="Z29" i="9"/>
  <c r="AA29" i="9"/>
  <c r="AE5" i="9"/>
  <c r="AF5" i="9"/>
  <c r="AE14" i="9"/>
  <c r="AF14" i="9"/>
  <c r="AE22" i="9"/>
  <c r="AF22" i="9"/>
  <c r="AE23" i="9"/>
  <c r="AF23" i="9"/>
  <c r="AE43" i="9"/>
  <c r="AF43" i="9"/>
  <c r="AE12" i="9"/>
  <c r="AF12" i="9"/>
  <c r="K4" i="9"/>
  <c r="K16" i="9"/>
  <c r="L16" i="9"/>
  <c r="K25" i="9"/>
  <c r="K27" i="9"/>
  <c r="L27" i="9"/>
  <c r="P35" i="9"/>
  <c r="Q35" i="9"/>
  <c r="P20" i="9"/>
  <c r="Q20" i="9"/>
  <c r="P31" i="9"/>
  <c r="Q31" i="9"/>
  <c r="P41" i="9"/>
  <c r="Q41" i="9"/>
  <c r="P10" i="9"/>
  <c r="Q10" i="9"/>
  <c r="Z34" i="9"/>
  <c r="AA34" i="9"/>
  <c r="Z19" i="9"/>
  <c r="AA19" i="9"/>
  <c r="Z30" i="9"/>
  <c r="AA30" i="9"/>
  <c r="Z9" i="9"/>
  <c r="AA9" i="9"/>
  <c r="AE4" i="9"/>
  <c r="AE8" i="9"/>
  <c r="AF8" i="9"/>
  <c r="AE13" i="9"/>
  <c r="AE17" i="9"/>
  <c r="AF17" i="9"/>
  <c r="AE21" i="9"/>
  <c r="AE38" i="9"/>
  <c r="AF38" i="9"/>
  <c r="AE32" i="9"/>
  <c r="AF32" i="9"/>
  <c r="AE40" i="9"/>
  <c r="AF40" i="9"/>
  <c r="AE42" i="9"/>
  <c r="AF42" i="9"/>
  <c r="AE28" i="9"/>
  <c r="K20" i="9"/>
  <c r="L20" i="9"/>
  <c r="K31" i="9"/>
  <c r="L31" i="9"/>
  <c r="K26" i="9"/>
  <c r="L26" i="9"/>
  <c r="K7" i="9"/>
  <c r="L7" i="9"/>
  <c r="K9" i="9"/>
  <c r="L9" i="9"/>
  <c r="K37" i="9"/>
  <c r="L37" i="9"/>
  <c r="AP62" i="9"/>
  <c r="AP52" i="9"/>
  <c r="AP58" i="9"/>
  <c r="AP64" i="9"/>
  <c r="L52" i="9"/>
  <c r="L62" i="9"/>
  <c r="L64" i="9"/>
  <c r="L3" i="9"/>
  <c r="AF25" i="9"/>
  <c r="AP4" i="9"/>
  <c r="AK11" i="9"/>
  <c r="Q32" i="9"/>
  <c r="AK28" i="9"/>
  <c r="AF13" i="9"/>
  <c r="AA3" i="9"/>
  <c r="V13" i="9"/>
  <c r="AF31" i="9"/>
  <c r="AA13" i="9"/>
  <c r="AP31" i="9"/>
  <c r="AF11" i="9"/>
  <c r="Q13" i="9"/>
  <c r="L4" i="9"/>
  <c r="V4" i="9"/>
  <c r="AA31" i="9"/>
  <c r="AA4" i="9"/>
  <c r="AP25" i="9"/>
  <c r="L11" i="9"/>
  <c r="AK21" i="9"/>
  <c r="Q4" i="9"/>
  <c r="AA21" i="9"/>
  <c r="AP11" i="9"/>
  <c r="G62" i="9"/>
  <c r="AF28" i="9"/>
  <c r="AF4" i="9"/>
  <c r="V31" i="9"/>
  <c r="L32" i="9"/>
  <c r="AF3" i="9"/>
  <c r="V28" i="9"/>
  <c r="L28" i="9"/>
  <c r="AK31" i="9"/>
  <c r="AK3" i="9"/>
  <c r="AP21" i="9"/>
  <c r="AK25" i="9"/>
  <c r="AK13" i="9"/>
  <c r="Q21" i="9"/>
  <c r="L13" i="9"/>
  <c r="Q25" i="9"/>
  <c r="V25" i="9"/>
  <c r="AK4" i="9"/>
  <c r="AA28" i="9"/>
  <c r="V11" i="9"/>
  <c r="Q3" i="9"/>
  <c r="AA25" i="9"/>
  <c r="V3" i="9"/>
  <c r="AA11" i="9"/>
  <c r="AP13" i="9"/>
  <c r="Q11" i="9"/>
  <c r="G52" i="9"/>
  <c r="AF21" i="9"/>
  <c r="V21" i="9"/>
  <c r="L25" i="9"/>
  <c r="L21" i="9"/>
  <c r="Q28" i="9"/>
  <c r="AP3" i="9"/>
  <c r="AP28" i="9"/>
  <c r="G64" i="9"/>
  <c r="G13" i="9"/>
  <c r="G4" i="9"/>
  <c r="G28" i="9"/>
  <c r="G25" i="9"/>
  <c r="G31" i="9"/>
  <c r="G21" i="9"/>
  <c r="G3" i="9"/>
  <c r="G10" i="9"/>
  <c r="D8" i="1"/>
  <c r="H8" i="1"/>
  <c r="H17" i="1"/>
  <c r="H18" i="1"/>
  <c r="H20" i="1"/>
  <c r="H21" i="1"/>
  <c r="H22" i="1"/>
  <c r="H23" i="1"/>
  <c r="H24" i="1"/>
  <c r="H16" i="1"/>
  <c r="F8" i="1"/>
  <c r="E8" i="1"/>
  <c r="D29" i="1"/>
  <c r="D17" i="1"/>
  <c r="D18" i="1"/>
  <c r="D20" i="1"/>
  <c r="D21" i="1"/>
  <c r="D22" i="1"/>
  <c r="D23" i="1"/>
  <c r="D24" i="1"/>
  <c r="D26" i="1"/>
  <c r="D27" i="1"/>
  <c r="D16" i="1"/>
  <c r="D6" i="1"/>
  <c r="D9" i="1"/>
  <c r="D10" i="1"/>
  <c r="D11" i="1"/>
  <c r="D12" i="1"/>
  <c r="D13" i="1"/>
  <c r="F13" i="1"/>
  <c r="D5" i="1"/>
  <c r="F3" i="1"/>
  <c r="H13" i="1"/>
  <c r="H11" i="1"/>
  <c r="H12" i="1"/>
  <c r="H6" i="1"/>
  <c r="H9" i="1"/>
  <c r="H10" i="1"/>
  <c r="H5" i="1"/>
  <c r="H3" i="1"/>
  <c r="F5" i="1"/>
  <c r="E5" i="1"/>
  <c r="F26" i="1"/>
  <c r="E26" i="1"/>
  <c r="F11" i="1"/>
  <c r="Q11" i="1"/>
  <c r="R11" i="1"/>
  <c r="E11" i="1"/>
  <c r="F16" i="1"/>
  <c r="E16" i="1"/>
  <c r="F9" i="1"/>
  <c r="E9" i="1"/>
  <c r="E22" i="1"/>
  <c r="F20" i="1"/>
  <c r="E20" i="1"/>
  <c r="R13" i="1"/>
  <c r="Q13" i="1"/>
  <c r="E13" i="1"/>
  <c r="F10" i="1"/>
  <c r="E10" i="1"/>
  <c r="F27" i="1"/>
  <c r="E27" i="1"/>
  <c r="F23" i="1"/>
  <c r="E23" i="1"/>
  <c r="F21" i="1"/>
  <c r="E21" i="1"/>
  <c r="F17" i="1"/>
  <c r="E17" i="1"/>
  <c r="F29" i="1"/>
  <c r="R29" i="1"/>
  <c r="Q29" i="1"/>
  <c r="E29" i="1"/>
  <c r="F12" i="1"/>
  <c r="E12" i="1"/>
  <c r="F6" i="1"/>
  <c r="R6" i="1"/>
  <c r="Q6" i="1"/>
  <c r="E6" i="1"/>
  <c r="F24" i="1"/>
  <c r="E24" i="1"/>
  <c r="F18" i="1"/>
  <c r="E18" i="1"/>
</calcChain>
</file>

<file path=xl/sharedStrings.xml><?xml version="1.0" encoding="utf-8"?>
<sst xmlns="http://schemas.openxmlformats.org/spreadsheetml/2006/main" count="2325" uniqueCount="622">
  <si>
    <t>Violences physiques (hors vol)</t>
  </si>
  <si>
    <t>Harcèlement moral</t>
  </si>
  <si>
    <t>Menaces</t>
  </si>
  <si>
    <t>Injures</t>
  </si>
  <si>
    <t>Discriminations</t>
  </si>
  <si>
    <t>Violences sexuelles physiques (viol, tentative de viol, autre agression sexuelle)</t>
  </si>
  <si>
    <t>Violences sexuelles non physiques (harcèlement sexuel, exhibition sexuelle)</t>
  </si>
  <si>
    <t>Atteintes à la personnalité (diffusion d'images ou d'informations personnelles, usurpation d'identité)</t>
  </si>
  <si>
    <t>Vols et tentatives de vol avec effraction (résidence principale)</t>
  </si>
  <si>
    <t>Vols sans effraction (résidence principale)</t>
  </si>
  <si>
    <t>Actes de vandalisme contre le logement</t>
  </si>
  <si>
    <t>Vols et tentatives de vol de voiture</t>
  </si>
  <si>
    <t>Vols et tentatives de vol d'objets dans ou sur la voiture</t>
  </si>
  <si>
    <t>Actes de vandalisme contre la voiture</t>
  </si>
  <si>
    <t>Vols et tentatives de vol de deux-roues à moteur</t>
  </si>
  <si>
    <t>Vols et tentatives de vol de vélo</t>
  </si>
  <si>
    <t>Vols et tentatives de vol avec violence ou menace</t>
  </si>
  <si>
    <t>Vols et tentatives de vol sans violence ni menace</t>
  </si>
  <si>
    <t>Débits frauduleux</t>
  </si>
  <si>
    <t>Arnaques</t>
  </si>
  <si>
    <t>Tentatives de corruption dans un cadre professionnel</t>
  </si>
  <si>
    <t>Satisfaction envers l'action de proximité des forces de sécurité</t>
  </si>
  <si>
    <t>Satisfaction envers l'action nationale des forces de sécurité</t>
  </si>
  <si>
    <t>Renoncement à sortir seul de chez soi*</t>
  </si>
  <si>
    <t>Sentiment d'insécurité au domicile*</t>
  </si>
  <si>
    <t>Sentiment d'insécurité dans le quartier ou le village*</t>
  </si>
  <si>
    <t>* souvent ou de temps en temps</t>
  </si>
  <si>
    <t>Nombre de victimes en 2022</t>
  </si>
  <si>
    <t>Proportion de victimes en 2022 (%)</t>
  </si>
  <si>
    <r>
      <t>Évolution du nombre de personnes concernées de 2021 à 2022</t>
    </r>
    <r>
      <rPr>
        <vertAlign val="superscript"/>
        <sz val="11"/>
        <color theme="1"/>
        <rFont val="Calibri"/>
        <family val="2"/>
        <scheme val="minor"/>
      </rPr>
      <t>(1)</t>
    </r>
  </si>
  <si>
    <t>↗</t>
  </si>
  <si>
    <t>↘</t>
  </si>
  <si>
    <t>-</t>
  </si>
  <si>
    <t>ATTEINTES AUX PERSONNES</t>
  </si>
  <si>
    <t>ATTEINTES AUX BIENS</t>
  </si>
  <si>
    <t>VOLS</t>
  </si>
  <si>
    <t>DÉLINQUANCE ÉCONOMIQUE ET FINANCIÈRE</t>
  </si>
  <si>
    <t>SENTIMENT D'INSÉCURITÉ ET PRÉOCCUPATION SÉCURITAIRE</t>
  </si>
  <si>
    <t>Sentiment d'insécurité dans les transports, gares, stations, aéroports, etc.*</t>
  </si>
  <si>
    <t xml:space="preserve">Lecture : </t>
  </si>
  <si>
    <t xml:space="preserve">Champ : </t>
  </si>
  <si>
    <t xml:space="preserve">Sources : </t>
  </si>
  <si>
    <r>
      <t xml:space="preserve">(2) </t>
    </r>
    <r>
      <rPr>
        <sz val="11"/>
        <color rgb="FFFF0000"/>
        <rFont val="Calibri"/>
        <family val="2"/>
        <scheme val="minor"/>
      </rPr>
      <t>parler des régressions</t>
    </r>
  </si>
  <si>
    <t>Nombre précis de victimes en 2022 (à supprimer)</t>
  </si>
  <si>
    <t>Nombre de victimes précis en 2021 (à supprimer)</t>
  </si>
  <si>
    <t>Ecart</t>
  </si>
  <si>
    <t>Ecart arrondi</t>
  </si>
  <si>
    <r>
      <t xml:space="preserve">(3) </t>
    </r>
    <r>
      <rPr>
        <sz val="11"/>
        <color rgb="FFFF0000"/>
        <rFont val="Calibri"/>
        <family val="2"/>
        <scheme val="minor"/>
      </rPr>
      <t>pas d'évolution</t>
    </r>
  </si>
  <si>
    <t>Violences conjugales</t>
  </si>
  <si>
    <r>
      <rPr>
        <vertAlign val="superscript"/>
        <sz val="11"/>
        <color theme="1"/>
        <rFont val="Calibri"/>
        <family val="2"/>
        <scheme val="minor"/>
      </rPr>
      <t>(3)</t>
    </r>
  </si>
  <si>
    <t xml:space="preserve">(1) l'évolution entre 2021 et 2022 du nombre de d'individus concernés est indiquée lorsque la baisse ou la hausse est significative au seuil de 5 %. La flèche horizontale indique une stabilité. </t>
  </si>
  <si>
    <t>SD</t>
  </si>
  <si>
    <t>(4) y compris plainte électronique THESEE</t>
  </si>
  <si>
    <t>Ensemble</t>
  </si>
  <si>
    <t>Tentative</t>
  </si>
  <si>
    <t>SD : sous le seuil de diffusion</t>
  </si>
  <si>
    <t>Variable</t>
  </si>
  <si>
    <t>Niveau de variable CLASS 1 pour la variable</t>
  </si>
  <si>
    <t>signif_vps_1_2</t>
  </si>
  <si>
    <t>estimate_vps_1_2</t>
  </si>
  <si>
    <t>signif_N1_vps_234</t>
  </si>
  <si>
    <t>estimate_N1_vps_234</t>
  </si>
  <si>
    <t>signif_N1_AAP_178</t>
  </si>
  <si>
    <t>estimate_N1_AAP_178</t>
  </si>
  <si>
    <t>signif_AAP_2_2</t>
  </si>
  <si>
    <t>estimate_AAP_2_2</t>
  </si>
  <si>
    <t>signif_AAP_3_2</t>
  </si>
  <si>
    <t>estimate_AAP_3_2</t>
  </si>
  <si>
    <t>signif_AAP_4_2</t>
  </si>
  <si>
    <t>estimate_AAP_4_2</t>
  </si>
  <si>
    <t>signif_N1_AAP_56</t>
  </si>
  <si>
    <t>estimate_N1_AAP_56</t>
  </si>
  <si>
    <t>signif_DIS_1_2</t>
  </si>
  <si>
    <t>estimate_DIS_1_2</t>
  </si>
  <si>
    <t>signif_N1_LOG_12</t>
  </si>
  <si>
    <t>estimate_N1_LOG_12</t>
  </si>
  <si>
    <t>signif_LOG_3_2</t>
  </si>
  <si>
    <t>estimate_LOG_3_2</t>
  </si>
  <si>
    <t>signif_LOG_4_2</t>
  </si>
  <si>
    <t>estimate_LOG_4_2</t>
  </si>
  <si>
    <t>signif_N1_VHL_12</t>
  </si>
  <si>
    <t>estimate_N1_VHL_12</t>
  </si>
  <si>
    <t>signif_N1_VHL_34</t>
  </si>
  <si>
    <t>estimate_N1_VHL_34</t>
  </si>
  <si>
    <t>signif_VHL_5_2</t>
  </si>
  <si>
    <t>estimate_VHL_5_2</t>
  </si>
  <si>
    <t>signif_N1_VHL_67</t>
  </si>
  <si>
    <t>estimate_N1_VHL_67</t>
  </si>
  <si>
    <t>signif_N1_VHL_89</t>
  </si>
  <si>
    <t>estimate_N1_VHL_89</t>
  </si>
  <si>
    <t>signif_N1_AAB_12</t>
  </si>
  <si>
    <t>estimate_N1_AAB_12</t>
  </si>
  <si>
    <t>signif_N1_AAB_34</t>
  </si>
  <si>
    <t>estimate_N1_AAB_34</t>
  </si>
  <si>
    <t>signif_N1_COR_PRO</t>
  </si>
  <si>
    <t>estimate_N1_COR_PRO</t>
  </si>
  <si>
    <t>signif_FEELINSC_1</t>
  </si>
  <si>
    <t>estimate_FEELINSC_1</t>
  </si>
  <si>
    <t>signif_FEELINSC_2</t>
  </si>
  <si>
    <t>estimate_FEELINSC_2</t>
  </si>
  <si>
    <t>signif_sortir</t>
  </si>
  <si>
    <t>estimate_sortir</t>
  </si>
  <si>
    <t>AGE_COR</t>
  </si>
  <si>
    <t>18-24 ans</t>
  </si>
  <si>
    <t>***</t>
  </si>
  <si>
    <t>*</t>
  </si>
  <si>
    <t>25-34 ans</t>
  </si>
  <si>
    <t>**</t>
  </si>
  <si>
    <t>45-54 ans</t>
  </si>
  <si>
    <t>55-64 ans</t>
  </si>
  <si>
    <t>65 ans et +</t>
  </si>
  <si>
    <t>GRDIP_COR</t>
  </si>
  <si>
    <t>CEP, Brevet, CAP ou BEP</t>
  </si>
  <si>
    <t>Diplôme du superieur</t>
  </si>
  <si>
    <t>Sans diplôme ou manquant</t>
  </si>
  <si>
    <t>Intercept</t>
  </si>
  <si>
    <t>SEXE_COR</t>
  </si>
  <si>
    <t>Femmes</t>
  </si>
  <si>
    <t>SIT_TRA_PU</t>
  </si>
  <si>
    <t>Autres inactifs</t>
  </si>
  <si>
    <t>Chômeurs</t>
  </si>
  <si>
    <t>En emploi, en contact avec le public</t>
  </si>
  <si>
    <t>Retraités</t>
  </si>
  <si>
    <t>Étudiants</t>
  </si>
  <si>
    <t>TYPE_MENAGE</t>
  </si>
  <si>
    <t>Autre</t>
  </si>
  <si>
    <t>Couple sans enfant</t>
  </si>
  <si>
    <t>Famille monoparentale</t>
  </si>
  <si>
    <t>Personne seule</t>
  </si>
  <si>
    <t>gali_reg</t>
  </si>
  <si>
    <t>Fortement limité</t>
  </si>
  <si>
    <t>Limité mais pas fortement</t>
  </si>
  <si>
    <t>NR</t>
  </si>
  <si>
    <t>lienmigration_reg</t>
  </si>
  <si>
    <t>Descendants immigrés</t>
  </si>
  <si>
    <t>Immigrés</t>
  </si>
  <si>
    <t>religion_reg</t>
  </si>
  <si>
    <t>Autre religion</t>
  </si>
  <si>
    <t>Musulman</t>
  </si>
  <si>
    <t>Sans religion</t>
  </si>
  <si>
    <t>sexualit_reg</t>
  </si>
  <si>
    <t>Bisexuel</t>
  </si>
  <si>
    <t>Homosexuel</t>
  </si>
  <si>
    <t>tuu_5_actu_reg</t>
  </si>
  <si>
    <t>20 000 à moins de 100 000 hab.</t>
  </si>
  <si>
    <t>Hors unité urbaine</t>
  </si>
  <si>
    <t>Moins 20 000 hab.</t>
  </si>
  <si>
    <t>Unité urbaine de Paris</t>
  </si>
  <si>
    <t>QUINTILE_NIVVIEM</t>
  </si>
  <si>
    <t>mq</t>
  </si>
  <si>
    <t>qpv_reg</t>
  </si>
  <si>
    <t>N</t>
  </si>
  <si>
    <t>100 000 hab. ou plus</t>
  </si>
  <si>
    <t>P</t>
  </si>
  <si>
    <t>RR</t>
  </si>
  <si>
    <t>Violences physiques</t>
  </si>
  <si>
    <t xml:space="preserve">Violences sexuelles physiques </t>
  </si>
  <si>
    <t xml:space="preserve">Violences sexuelles non physiques </t>
  </si>
  <si>
    <t>20% les plus modestes</t>
  </si>
  <si>
    <t>En emploi en contact direct avec le public</t>
  </si>
  <si>
    <t>Bisexuels</t>
  </si>
  <si>
    <t>Fortes limitations d'activités</t>
  </si>
  <si>
    <t>Niveau de variable CLASS 1 pour la</t>
  </si>
  <si>
    <t>variable</t>
  </si>
  <si>
    <t>typlog_reg</t>
  </si>
  <si>
    <t>Un autre type de logement</t>
  </si>
  <si>
    <t>20 000 à moins de 100 000 hab,</t>
  </si>
  <si>
    <t>Moins 20 000 hab,</t>
  </si>
  <si>
    <t>QPV</t>
  </si>
  <si>
    <t>20% les plus aisés</t>
  </si>
  <si>
    <t>Un appartement</t>
  </si>
  <si>
    <t>100 000 hab, ou plus</t>
  </si>
  <si>
    <t>signif_FEELINSC_5</t>
  </si>
  <si>
    <t>estimate_FEELINSC_5</t>
  </si>
  <si>
    <t>signif_AVISPG</t>
  </si>
  <si>
    <t>estimate_AVISPG</t>
  </si>
  <si>
    <t>signif_ACTIONPG</t>
  </si>
  <si>
    <t>estimate_ACTIONPG</t>
  </si>
  <si>
    <t>nombre d'hommes</t>
  </si>
  <si>
    <t>nombre de femmes</t>
  </si>
  <si>
    <t>Ecart hommes</t>
  </si>
  <si>
    <t>Ecart femmes</t>
  </si>
  <si>
    <t>Rapport de probabilité</t>
  </si>
  <si>
    <t>%</t>
  </si>
  <si>
    <t>Sexe</t>
  </si>
  <si>
    <t>Âge</t>
  </si>
  <si>
    <t>Hommes</t>
  </si>
  <si>
    <t>Violences sexuelles non physiques</t>
  </si>
  <si>
    <t>Taille d'unité urbaine</t>
  </si>
  <si>
    <t>Réf.</t>
  </si>
  <si>
    <t>1,25***</t>
  </si>
  <si>
    <t>0,62***</t>
  </si>
  <si>
    <t>0,20***</t>
  </si>
  <si>
    <t>0,66***</t>
  </si>
  <si>
    <t>100 000 hab. et plus</t>
  </si>
  <si>
    <t>0,79***</t>
  </si>
  <si>
    <t>35-44 ans</t>
  </si>
  <si>
    <t>Lien à la migration</t>
  </si>
  <si>
    <t>Niveau de vie du ménage</t>
  </si>
  <si>
    <t>Situation face à l'emploi</t>
  </si>
  <si>
    <t>Orientation sexuelle</t>
  </si>
  <si>
    <t>Limitations d'activités</t>
  </si>
  <si>
    <t>1,54***</t>
  </si>
  <si>
    <t>1,94***</t>
  </si>
  <si>
    <t>1,67***</t>
  </si>
  <si>
    <t>1,46***</t>
  </si>
  <si>
    <t>1,33**</t>
  </si>
  <si>
    <t>2,07***</t>
  </si>
  <si>
    <t>1,27*</t>
  </si>
  <si>
    <t>2,52***</t>
  </si>
  <si>
    <t>1,78***</t>
  </si>
  <si>
    <t>Violences sexuelles physiques</t>
  </si>
  <si>
    <t>0,59***</t>
  </si>
  <si>
    <t>0,88*</t>
  </si>
  <si>
    <t>1,21***</t>
  </si>
  <si>
    <t>1,35***</t>
  </si>
  <si>
    <t>1,62***</t>
  </si>
  <si>
    <t>1,59***</t>
  </si>
  <si>
    <t>1,51***</t>
  </si>
  <si>
    <t>1,26***</t>
  </si>
  <si>
    <t>1,24***</t>
  </si>
  <si>
    <t>1,43***</t>
  </si>
  <si>
    <t>0,84***</t>
  </si>
  <si>
    <t>1,79***</t>
  </si>
  <si>
    <t>0,85**</t>
  </si>
  <si>
    <t>0,68***</t>
  </si>
  <si>
    <t>0,81***</t>
  </si>
  <si>
    <t>0,73***</t>
  </si>
  <si>
    <t>0,74***</t>
  </si>
  <si>
    <t>0,82***</t>
  </si>
  <si>
    <t>1,56***</t>
  </si>
  <si>
    <t>0,85***</t>
  </si>
  <si>
    <t>1,23***</t>
  </si>
  <si>
    <t>1,14***</t>
  </si>
  <si>
    <t>0,52***</t>
  </si>
  <si>
    <t>0,78***</t>
  </si>
  <si>
    <t>1,16***</t>
  </si>
  <si>
    <t>0,65***</t>
  </si>
  <si>
    <t>1,41***</t>
  </si>
  <si>
    <t>1,22***</t>
  </si>
  <si>
    <t>0,51***</t>
  </si>
  <si>
    <t>1,47**</t>
  </si>
  <si>
    <t>1,53***</t>
  </si>
  <si>
    <t>2,19***</t>
  </si>
  <si>
    <t>1,15***</t>
  </si>
  <si>
    <t>1,13***</t>
  </si>
  <si>
    <t>1,11*</t>
  </si>
  <si>
    <t>1,12**</t>
  </si>
  <si>
    <t>1,92***</t>
  </si>
  <si>
    <t>1,55***</t>
  </si>
  <si>
    <t>1,50***</t>
  </si>
  <si>
    <t>En emploi, autre</t>
  </si>
  <si>
    <t>Sans lien à la migration</t>
  </si>
  <si>
    <t>Hétérosexuel</t>
  </si>
  <si>
    <t>Pas limité du tout</t>
  </si>
  <si>
    <t>ns</t>
  </si>
  <si>
    <t>Les 20 % les plus modestes</t>
  </si>
  <si>
    <t>20 % à 40 %</t>
  </si>
  <si>
    <t>40 % à 60 %</t>
  </si>
  <si>
    <t>60 % à 80 %</t>
  </si>
  <si>
    <t>Les 20 % les plus aisés</t>
  </si>
  <si>
    <t>Appartenance à un quartier prioritaire de la ville (QPV)</t>
  </si>
  <si>
    <t>Hors QPV</t>
  </si>
  <si>
    <t>0,57***</t>
  </si>
  <si>
    <t>0,75***</t>
  </si>
  <si>
    <t>1,52***</t>
  </si>
  <si>
    <t>Vol avec violence ou menace</t>
  </si>
  <si>
    <t>Vol sans violence ni menace</t>
  </si>
  <si>
    <t>1,65***</t>
  </si>
  <si>
    <t>1,17**</t>
  </si>
  <si>
    <t>1,75***</t>
  </si>
  <si>
    <t>0,61***</t>
  </si>
  <si>
    <t>0,67***</t>
  </si>
  <si>
    <t>Satisfaction envers l'action nationale des FSI</t>
  </si>
  <si>
    <t>Satisfaction envers l'action de proximité des FSI</t>
  </si>
  <si>
    <t>Sentiment d'insécurité dans le quartier ou le village</t>
  </si>
  <si>
    <t>Sentiment d'insécurité au domicile</t>
  </si>
  <si>
    <t>Sentiment d'insécurité dans les transports</t>
  </si>
  <si>
    <t>Renoncement à sortir seul de chez soi</t>
  </si>
  <si>
    <t>0,89***</t>
  </si>
  <si>
    <t>1,09***</t>
  </si>
  <si>
    <t>0,91*</t>
  </si>
  <si>
    <t>1,09**</t>
  </si>
  <si>
    <t>1,07**</t>
  </si>
  <si>
    <t>1,18***</t>
  </si>
  <si>
    <t>0,91***</t>
  </si>
  <si>
    <t>0,86***</t>
  </si>
  <si>
    <t>1,05**</t>
  </si>
  <si>
    <t>1,07***</t>
  </si>
  <si>
    <t>1,08***</t>
  </si>
  <si>
    <t>0,9***</t>
  </si>
  <si>
    <t>0,72***</t>
  </si>
  <si>
    <t>0,94**</t>
  </si>
  <si>
    <t>0,92***</t>
  </si>
  <si>
    <t>0,95**</t>
  </si>
  <si>
    <t>1,12***</t>
  </si>
  <si>
    <t>0,83***</t>
  </si>
  <si>
    <r>
      <t>Champ :</t>
    </r>
    <r>
      <rPr>
        <sz val="10"/>
        <color theme="1"/>
        <rFont val="Marianne"/>
        <family val="3"/>
      </rPr>
      <t xml:space="preserve"> Personnes âgées de 18 ans et plus vivant en logement ordinaire en France métropolitaine, Martinique, Guadeloupe ou à La Réunion.</t>
    </r>
  </si>
  <si>
    <r>
      <t>Champ</t>
    </r>
    <r>
      <rPr>
        <b/>
        <sz val="10"/>
        <color rgb="FF000000"/>
        <rFont val="Calibri"/>
        <family val="2"/>
        <scheme val="minor"/>
      </rPr>
      <t> </t>
    </r>
    <r>
      <rPr>
        <b/>
        <sz val="10"/>
        <color rgb="FF000000"/>
        <rFont val="Marianne"/>
        <family val="3"/>
      </rPr>
      <t>:</t>
    </r>
    <r>
      <rPr>
        <sz val="10"/>
        <color rgb="FF000000"/>
        <rFont val="Marianne"/>
        <family val="3"/>
      </rPr>
      <t xml:space="preserve"> </t>
    </r>
    <r>
      <rPr>
        <sz val="10"/>
        <color theme="1"/>
        <rFont val="Marianne"/>
        <family val="3"/>
      </rPr>
      <t>Personnes âgées de 18 ans et plus vivant en logement ordinaire en France métropolitaine, Martinique, Guadeloupe ou à La Réunion.</t>
    </r>
  </si>
  <si>
    <t>Atteintes aux personnes</t>
  </si>
  <si>
    <t>Atteintes aux biens</t>
  </si>
  <si>
    <t>Vols</t>
  </si>
  <si>
    <t>Délinquance économique et financière</t>
  </si>
  <si>
    <r>
      <rPr>
        <vertAlign val="superscript"/>
        <sz val="10"/>
        <color rgb="FF000000"/>
        <rFont val="Marianne"/>
        <family val="3"/>
      </rPr>
      <t>(1)</t>
    </r>
    <r>
      <rPr>
        <sz val="10"/>
        <color rgb="FF000000"/>
        <rFont val="Marianne"/>
        <family val="3"/>
      </rPr>
      <t xml:space="preserve"> y compris plainte électronique THESEE</t>
    </r>
  </si>
  <si>
    <t>18 à 24 ans</t>
  </si>
  <si>
    <t>65 à 74 ans</t>
  </si>
  <si>
    <t>Nombre de victimes en 2021</t>
  </si>
  <si>
    <t xml:space="preserve">   vols et tentatives de vol de voiture</t>
  </si>
  <si>
    <t xml:space="preserve">   vols et tentatives de vol d'objets dans ou sur la voiture</t>
  </si>
  <si>
    <t>Vols et tentatives de vol avec ou sans effraction (résidence principale)</t>
  </si>
  <si>
    <t>Vols et tentatives de vol visant la voiture</t>
  </si>
  <si>
    <t>Vol</t>
  </si>
  <si>
    <t>signif_AAB_5_2</t>
  </si>
  <si>
    <t>estimate_AAB_5_2</t>
  </si>
  <si>
    <t>signif_AAB_6_2</t>
  </si>
  <si>
    <t>estimate_AAB_6_2</t>
  </si>
  <si>
    <t>sit_tra_reg</t>
  </si>
  <si>
    <t>Nombre de victimes en milliers</t>
  </si>
  <si>
    <t xml:space="preserve">   violences sexuelles physiques</t>
  </si>
  <si>
    <t>Atteintes à la vie privée</t>
  </si>
  <si>
    <t xml:space="preserve">   vols sans effraction</t>
  </si>
  <si>
    <t xml:space="preserve">   vols et tentatives de vol avec effraction</t>
  </si>
  <si>
    <t>État de grossesse</t>
  </si>
  <si>
    <t>Orientation ou identité sexuelle*</t>
  </si>
  <si>
    <t>Appartenance ou opinions politiques ou syndicales</t>
  </si>
  <si>
    <t>Quartier ou lieu de résidence</t>
  </si>
  <si>
    <t>Handicap ou état de santé</t>
  </si>
  <si>
    <t>Classe d'âge</t>
  </si>
  <si>
    <t>Apparence physique ou corporelle</t>
  </si>
  <si>
    <t>Religion*</t>
  </si>
  <si>
    <t>Couleur de peau</t>
  </si>
  <si>
    <t>NR : non renseigné.</t>
  </si>
  <si>
    <t>** Plusieurs réponses possibles.</t>
  </si>
  <si>
    <r>
      <rPr>
        <b/>
        <sz val="10"/>
        <rFont val="Marianne"/>
        <family val="3"/>
      </rPr>
      <t>Champ</t>
    </r>
    <r>
      <rPr>
        <sz val="10"/>
        <rFont val="Marianne"/>
        <family val="3"/>
      </rPr>
      <t xml:space="preserve"> : Personnes âgées de 18 ans et plus vivant en logement ordinaire en France métropolitaine, Martinique, Guadeloupe ou à La Réunion</t>
    </r>
  </si>
  <si>
    <t>Au moins un moyen numérique hors présence de l'auteur</t>
  </si>
  <si>
    <t>Contexte hybride</t>
  </si>
  <si>
    <t>Aucun moyen numérique</t>
  </si>
  <si>
    <t>Harcèlement sexuel</t>
  </si>
  <si>
    <t>Diffusion d'images ou d'informations personnelles</t>
  </si>
  <si>
    <r>
      <rPr>
        <b/>
        <sz val="10"/>
        <rFont val="Marianne"/>
        <family val="3"/>
      </rPr>
      <t>Champ</t>
    </r>
    <r>
      <rPr>
        <sz val="10"/>
        <rFont val="Marianne"/>
        <family val="3"/>
      </rPr>
      <t> : Personnes âgées de 18 ans et plus vivant en logement ordinaire en France métropolitaine, Martinique, Guadeloupe ou à La Réunion.</t>
    </r>
  </si>
  <si>
    <t xml:space="preserve">Victimes par au moins un moyen numérique  </t>
  </si>
  <si>
    <t>Téléphone, sms</t>
  </si>
  <si>
    <t>Courriel</t>
  </si>
  <si>
    <t>Réseaux sociaux</t>
  </si>
  <si>
    <t>Autres sites web</t>
  </si>
  <si>
    <t>Au moins un moyen parmi les quatre moyens numériques</t>
  </si>
  <si>
    <r>
      <t>Violences conjugales hors cyber-flashing</t>
    </r>
    <r>
      <rPr>
        <vertAlign val="superscript"/>
        <sz val="11"/>
        <color theme="1"/>
        <rFont val="Marianne"/>
        <family val="3"/>
      </rPr>
      <t>(2)</t>
    </r>
  </si>
  <si>
    <t>Violences sexuelles hors cyber-flashing(2)</t>
  </si>
  <si>
    <t xml:space="preserve">Cela n'aurait servi à rien </t>
  </si>
  <si>
    <t xml:space="preserve">Vous pensiez que ce n'était pas assez grave </t>
  </si>
  <si>
    <t xml:space="preserve">Vous préfériez trouver une autre solution </t>
  </si>
  <si>
    <t>Vous n'en avez pas vu l'utilité, cela n'aurait servi à rien</t>
  </si>
  <si>
    <t>Vous pensiez que ce n'était pas assez grave, que cela n'en valait pas la peine</t>
  </si>
  <si>
    <t>Vous pensiez que votre témoignage ne serait pas pris au sérieux par la police ou par la gendarmerie</t>
  </si>
  <si>
    <t>Vols et tentatives de vol avec effraction dans les logements</t>
  </si>
  <si>
    <t xml:space="preserve">   violences sexuelles physiques </t>
  </si>
  <si>
    <t>Violences sexuelles non physiques hors cyber-flashing(2)</t>
  </si>
  <si>
    <t>Nombre de personnes en milliers</t>
  </si>
  <si>
    <t>Phénomène délinquant ou gênant observé</t>
  </si>
  <si>
    <t>Oui, une fois</t>
  </si>
  <si>
    <t>Oui, plusieurs fois</t>
  </si>
  <si>
    <t>Non, jamais</t>
  </si>
  <si>
    <t>Infractions au code de la route</t>
  </si>
  <si>
    <t>Consommation exagérée d'alcool</t>
  </si>
  <si>
    <t>Dégradations</t>
  </si>
  <si>
    <t>Autres comportements gênants ou hostiles</t>
  </si>
  <si>
    <t>Prostitution ou proxénétisme</t>
  </si>
  <si>
    <t>Autres trafics</t>
  </si>
  <si>
    <t>Violences sexuelles</t>
  </si>
  <si>
    <t xml:space="preserve">   violences sexuelles non physiques</t>
  </si>
  <si>
    <t>Renoncement à sortir seul de chez soi pour des raisons de sécurité*</t>
  </si>
  <si>
    <r>
      <t>Champ :</t>
    </r>
    <r>
      <rPr>
        <sz val="10"/>
        <rFont val="Marianne"/>
        <family val="3"/>
      </rPr>
      <t xml:space="preserve"> Personnes âgées de 18 ans et plus vivant en logement ordinaire en France métropolitaine, Martinique, Guadeloupe ou à La Réunion.</t>
    </r>
  </si>
  <si>
    <r>
      <rPr>
        <b/>
        <sz val="10"/>
        <rFont val="Marianne"/>
        <family val="3"/>
      </rPr>
      <t xml:space="preserve">Lecture : </t>
    </r>
    <r>
      <rPr>
        <sz val="10"/>
        <rFont val="Marianne"/>
        <family val="3"/>
      </rPr>
      <t>37 % des personnes déclarent avoir observé plusieurs fois des infractions au code de la route dans leur quartier ou village au cours des 12 derniers mois.</t>
    </r>
  </si>
  <si>
    <r>
      <rPr>
        <b/>
        <sz val="10"/>
        <rFont val="Marianne"/>
        <family val="3"/>
      </rPr>
      <t xml:space="preserve">Champ </t>
    </r>
    <r>
      <rPr>
        <sz val="10"/>
        <rFont val="Marianne"/>
        <family val="3"/>
      </rPr>
      <t>: Personnes âgées de 18 ans et plus vivant en logement ordinaire en France métropolitaine, Martinique, Guadeloupe ou à La Réunion.</t>
    </r>
  </si>
  <si>
    <t>Part de victimes de discrimination</t>
  </si>
  <si>
    <t>Proportion de personnes du ménage victimes parmi les personnes de l'unité urbaine de Paris</t>
  </si>
  <si>
    <t>Proportion de personnes du ménage victimes parmi les personnes vivant hors unité urbaine</t>
  </si>
  <si>
    <t>Part de victimes dont le ménage a porté plainte</t>
  </si>
  <si>
    <t>Proportion de victimes parmi les personnes âgées de 18 à 24 ans</t>
  </si>
  <si>
    <t>Proportion de victimes parmi les personnes âgées de 65 à 74 ans</t>
  </si>
  <si>
    <t>Proportion de victimes parmi les personnes vivant hors unité urbaine</t>
  </si>
  <si>
    <t>Part des femmes parmi les victimes</t>
  </si>
  <si>
    <t>Part des victimes ayant déposé plainte</t>
  </si>
  <si>
    <t>SD : sous le seuil de diffusion.</t>
  </si>
  <si>
    <t>âgées de 18 à 24 ans</t>
  </si>
  <si>
    <t>Proportion de victimes parmi les personnes</t>
  </si>
  <si>
    <t>âgées de 65 à 74 ans</t>
  </si>
  <si>
    <t>hors unité urbaine</t>
  </si>
  <si>
    <t>dans l'unité urbaine de Paris</t>
  </si>
  <si>
    <t>Proportion de femmes parmi les victimes</t>
  </si>
  <si>
    <t xml:space="preserve">Proportion de victimes parmi les personnes âgées de 18 à 24 ans </t>
  </si>
  <si>
    <t xml:space="preserve">Proportion de victimes parmi les personnes âgées de 65 à 74 ans </t>
  </si>
  <si>
    <r>
      <rPr>
        <b/>
        <sz val="10"/>
        <color rgb="FF000000"/>
        <rFont val="Marianne"/>
        <family val="3"/>
      </rPr>
      <t>Champ</t>
    </r>
    <r>
      <rPr>
        <b/>
        <sz val="10"/>
        <color rgb="FF000000"/>
        <rFont val="Calibri"/>
        <family val="2"/>
        <scheme val="minor"/>
      </rPr>
      <t> </t>
    </r>
    <r>
      <rPr>
        <b/>
        <sz val="10"/>
        <color rgb="FF000000"/>
        <rFont val="Marianne"/>
        <family val="3"/>
      </rPr>
      <t xml:space="preserve">: </t>
    </r>
    <r>
      <rPr>
        <sz val="10"/>
        <color theme="1"/>
        <rFont val="Marianne"/>
        <family val="3"/>
      </rPr>
      <t>Personnes âgées de 18 ans et plus vivant en logement ordinaire en France métropolitaine, Martinique, Guadeloupe ou à La Réunion.</t>
    </r>
  </si>
  <si>
    <r>
      <rPr>
        <b/>
        <sz val="10"/>
        <rFont val="Marianne"/>
        <family val="3"/>
      </rPr>
      <t>Champ</t>
    </r>
    <r>
      <rPr>
        <b/>
        <sz val="10"/>
        <rFont val="Calibri"/>
        <family val="2"/>
        <scheme val="minor"/>
      </rPr>
      <t> </t>
    </r>
    <r>
      <rPr>
        <b/>
        <sz val="10"/>
        <rFont val="Marianne"/>
        <family val="3"/>
      </rPr>
      <t>:</t>
    </r>
    <r>
      <rPr>
        <sz val="10"/>
        <rFont val="Marianne"/>
        <family val="3"/>
      </rPr>
      <t xml:space="preserve"> Personnes âgées de 18 ans et plus vivant en logement ordinaire en France métropolitaine, Martinique, Guadeloupe ou à La Réunion.</t>
    </r>
  </si>
  <si>
    <r>
      <rPr>
        <b/>
        <sz val="10"/>
        <color theme="1"/>
        <rFont val="Marianne"/>
        <family val="3"/>
      </rPr>
      <t>Champ :</t>
    </r>
    <r>
      <rPr>
        <sz val="10"/>
        <color theme="1"/>
        <rFont val="Marianne"/>
        <family val="3"/>
      </rPr>
      <t xml:space="preserve"> Personnes âgées de 18 ans et plus vivant en logement ordinaire en France métropolitaine, Martinique, Guadeloupe ou à La Réunion.</t>
    </r>
  </si>
  <si>
    <r>
      <rPr>
        <b/>
        <sz val="10"/>
        <color theme="1"/>
        <rFont val="Marianne"/>
        <family val="3"/>
      </rPr>
      <t xml:space="preserve">Champ </t>
    </r>
    <r>
      <rPr>
        <b/>
        <sz val="10"/>
        <color rgb="FF000000"/>
        <rFont val="Marianne"/>
        <family val="3"/>
      </rPr>
      <t>:</t>
    </r>
    <r>
      <rPr>
        <sz val="10"/>
        <color rgb="FF000000"/>
        <rFont val="Marianne"/>
        <family val="3"/>
      </rPr>
      <t xml:space="preserve"> Personnes âgées de 18 ans et plus vivant en logement ordinaire en France métropolitaine, Martinique, Guadeloupe ou à La Réunion.</t>
    </r>
  </si>
  <si>
    <t>*souvent ou de temps en temps.</t>
  </si>
  <si>
    <r>
      <t>Champ :</t>
    </r>
    <r>
      <rPr>
        <sz val="10"/>
        <color rgb="FF000000"/>
        <rFont val="Marianne"/>
        <family val="3"/>
      </rPr>
      <t xml:space="preserve"> Personnes âgées de 18 ans et plus vivant en logement ordinaire en France métropolitaine, Martinique, Guadeloupe ou à La Réunion.</t>
    </r>
  </si>
  <si>
    <r>
      <rPr>
        <b/>
        <sz val="11"/>
        <color theme="1"/>
        <rFont val="Marianne"/>
        <family val="3"/>
      </rPr>
      <t>Figure 2 &gt;</t>
    </r>
    <r>
      <rPr>
        <sz val="11"/>
        <color theme="1"/>
        <rFont val="Marianne"/>
        <family val="3"/>
      </rPr>
      <t xml:space="preserve"> Caractéristiques des victimes de vols avec ou sans violence physique ou menace</t>
    </r>
  </si>
  <si>
    <r>
      <rPr>
        <b/>
        <sz val="11"/>
        <color theme="1"/>
        <rFont val="Marianne"/>
        <family val="3"/>
      </rPr>
      <t>Figure 1 &gt;</t>
    </r>
    <r>
      <rPr>
        <sz val="11"/>
        <color theme="1"/>
        <rFont val="Marianne"/>
        <family val="3"/>
      </rPr>
      <t xml:space="preserve"> Caractéristiques des victimes d'atteinte à la personne</t>
    </r>
  </si>
  <si>
    <r>
      <rPr>
        <b/>
        <sz val="11"/>
        <color theme="1"/>
        <rFont val="Marianne"/>
        <family val="3"/>
      </rPr>
      <t xml:space="preserve">Figure 3 &gt; </t>
    </r>
    <r>
      <rPr>
        <sz val="11"/>
        <color theme="1"/>
        <rFont val="Marianne"/>
        <family val="3"/>
      </rPr>
      <t>Satisfaction envers l'action des FSI et sentiment d'insécurité</t>
    </r>
  </si>
  <si>
    <r>
      <t xml:space="preserve">Figure 16 &gt; </t>
    </r>
    <r>
      <rPr>
        <sz val="11"/>
        <color theme="1"/>
        <rFont val="Marianne"/>
        <family val="3"/>
      </rPr>
      <t>Satisfaction envers l'action des FSI, sentiment d'insécurité et renoncement à sortir de chez soi pour des raisons de sécurité (rapport de probabilité)</t>
    </r>
  </si>
  <si>
    <r>
      <t>Tendance d'évolution du nombre de victimes de 2022 à 2023</t>
    </r>
    <r>
      <rPr>
        <b/>
        <vertAlign val="superscript"/>
        <sz val="10"/>
        <rFont val="Marianne"/>
        <family val="3"/>
      </rPr>
      <t>(1)</t>
    </r>
  </si>
  <si>
    <r>
      <t>Évolution du nombre de victimes de 2022 à 2023</t>
    </r>
    <r>
      <rPr>
        <b/>
        <vertAlign val="superscript"/>
        <sz val="10"/>
        <rFont val="Marianne"/>
        <family val="3"/>
      </rPr>
      <t>(1)</t>
    </r>
  </si>
  <si>
    <r>
      <t>Source</t>
    </r>
    <r>
      <rPr>
        <b/>
        <i/>
        <sz val="10"/>
        <color theme="1"/>
        <rFont val="Calibri"/>
        <family val="2"/>
        <scheme val="minor"/>
      </rPr>
      <t> </t>
    </r>
    <r>
      <rPr>
        <b/>
        <i/>
        <sz val="10"/>
        <color theme="1"/>
        <rFont val="Marianne"/>
        <family val="3"/>
      </rPr>
      <t>:</t>
    </r>
    <r>
      <rPr>
        <i/>
        <sz val="10"/>
        <color theme="1"/>
        <rFont val="Marianne"/>
        <family val="3"/>
      </rPr>
      <t xml:space="preserve"> SSMSI, enquête Vécu et ressenti en matière de sécurité (VRS) 2024 (questionnaire socle) ; traitement SSMSI.</t>
    </r>
  </si>
  <si>
    <r>
      <rPr>
        <b/>
        <i/>
        <sz val="10"/>
        <rFont val="Marianne"/>
        <family val="3"/>
      </rPr>
      <t xml:space="preserve">Source </t>
    </r>
    <r>
      <rPr>
        <i/>
        <sz val="10"/>
        <rFont val="Marianne"/>
        <family val="3"/>
      </rPr>
      <t>: SSMSI, enquête Vécu et ressenti en matière de sécurité (VRS) 2024 (questionnaire socle internet) ; traitements SSMSI.</t>
    </r>
  </si>
  <si>
    <t>Comportements gênants, hostiles, sexistes ou à caractère sexuel</t>
  </si>
  <si>
    <t>Vous pensiez que votre témoignage ne serait pas pris au sérieux par la police ou la gendarmerie</t>
  </si>
  <si>
    <t>* Réelle(s) ou supposée(s).</t>
  </si>
  <si>
    <t>Origines*</t>
  </si>
  <si>
    <r>
      <rPr>
        <b/>
        <i/>
        <sz val="10"/>
        <rFont val="Marianne"/>
        <family val="3"/>
      </rPr>
      <t xml:space="preserve">Source : </t>
    </r>
    <r>
      <rPr>
        <i/>
        <sz val="10"/>
        <rFont val="Marianne"/>
        <family val="3"/>
      </rPr>
      <t>SSMSI, enquête Vécu et ressenti en matière de sécurité (VRS) 2024 (questionnaire socle, internet et téléphone) ; traitement SSMSI.</t>
    </r>
  </si>
  <si>
    <t>Autre raison</t>
  </si>
  <si>
    <t>Ensemble de ces atteintes</t>
  </si>
  <si>
    <r>
      <rPr>
        <b/>
        <sz val="10"/>
        <rFont val="Marianne"/>
        <family val="3"/>
      </rPr>
      <t>Lecture</t>
    </r>
    <r>
      <rPr>
        <sz val="10"/>
        <rFont val="Marianne"/>
        <family val="3"/>
      </rPr>
      <t xml:space="preserve"> : 5 % des individus victimes d'une atteinte non physique à la personne en 2023 l'ont été au moins par courriel (au moins un moyen numérique) tandis que 3 % l'ont été par courriel et en face-à-face (contexte hybride). </t>
    </r>
  </si>
  <si>
    <r>
      <rPr>
        <b/>
        <sz val="10"/>
        <rFont val="Marianne"/>
        <family val="3"/>
      </rPr>
      <t xml:space="preserve">Source : </t>
    </r>
    <r>
      <rPr>
        <i/>
        <sz val="10"/>
        <rFont val="Marianne"/>
        <family val="3"/>
      </rPr>
      <t>SSMSI, enquête Vécu et ressenti en matière de sécurité (VRS) 2024 (questionnaire socle, internet et téléphone) ; traitement SSMSI.</t>
    </r>
  </si>
  <si>
    <r>
      <t>Évolution du nombre de personnes de 2023 à 2024</t>
    </r>
    <r>
      <rPr>
        <vertAlign val="superscript"/>
        <sz val="10"/>
        <color theme="1"/>
        <rFont val="Marianne"/>
        <family val="3"/>
      </rPr>
      <t>(1)</t>
    </r>
  </si>
  <si>
    <t>↗↗↗</t>
  </si>
  <si>
    <t>↗↗</t>
  </si>
  <si>
    <r>
      <rPr>
        <b/>
        <i/>
        <sz val="10"/>
        <color rgb="FF000000"/>
        <rFont val="Marianne"/>
        <family val="3"/>
      </rPr>
      <t>Source</t>
    </r>
    <r>
      <rPr>
        <b/>
        <i/>
        <sz val="10"/>
        <color rgb="FF000000"/>
        <rFont val="Calibri"/>
        <family val="2"/>
        <scheme val="minor"/>
      </rPr>
      <t> </t>
    </r>
    <r>
      <rPr>
        <b/>
        <i/>
        <sz val="10"/>
        <color rgb="FF000000"/>
        <rFont val="Marianne"/>
        <family val="3"/>
      </rPr>
      <t xml:space="preserve">: </t>
    </r>
    <r>
      <rPr>
        <i/>
        <sz val="10"/>
        <color rgb="FF000000"/>
        <rFont val="Marianne"/>
        <family val="3"/>
      </rPr>
      <t>SSMSI, enquête Vécu et ressenti en matière de sécurité (VRS) 2024 (questionnaire socle) ; traitement SSMSI.</t>
    </r>
  </si>
  <si>
    <t>0,76***</t>
  </si>
  <si>
    <t>0,77***</t>
  </si>
  <si>
    <t>0,46***</t>
  </si>
  <si>
    <t>0,39***</t>
  </si>
  <si>
    <t>0,87*</t>
  </si>
  <si>
    <t>0,82**</t>
  </si>
  <si>
    <t>1,58***</t>
  </si>
  <si>
    <t>1,64***</t>
  </si>
  <si>
    <t>0,59*</t>
  </si>
  <si>
    <t>0,75**</t>
  </si>
  <si>
    <t>0,79*</t>
  </si>
  <si>
    <t>1,99***</t>
  </si>
  <si>
    <t>1,98***</t>
  </si>
  <si>
    <t>1,37***</t>
  </si>
  <si>
    <t>1,31**</t>
  </si>
  <si>
    <t>5,04***</t>
  </si>
  <si>
    <t>4,32***</t>
  </si>
  <si>
    <t>1,72***</t>
  </si>
  <si>
    <t>0,43***</t>
  </si>
  <si>
    <t>0,13***</t>
  </si>
  <si>
    <t>0,77**</t>
  </si>
  <si>
    <t>1,52**</t>
  </si>
  <si>
    <t>1,54*</t>
  </si>
  <si>
    <t>3,5***</t>
  </si>
  <si>
    <t>1,98**</t>
  </si>
  <si>
    <t>2,02***</t>
  </si>
  <si>
    <t>2,10***</t>
  </si>
  <si>
    <t>0,70**</t>
  </si>
  <si>
    <t>5,23***</t>
  </si>
  <si>
    <t>2,54***</t>
  </si>
  <si>
    <t>0,09***</t>
  </si>
  <si>
    <t>0,71***</t>
  </si>
  <si>
    <t>1,23**</t>
  </si>
  <si>
    <t>1,15*</t>
  </si>
  <si>
    <t>2,14***</t>
  </si>
  <si>
    <t>2,71***</t>
  </si>
  <si>
    <t>2,26***</t>
  </si>
  <si>
    <t>1,81***</t>
  </si>
  <si>
    <t>1,47***</t>
  </si>
  <si>
    <t>0,56***</t>
  </si>
  <si>
    <t>0,88***</t>
  </si>
  <si>
    <t>1,31***</t>
  </si>
  <si>
    <t>0,87***</t>
  </si>
  <si>
    <t>0,92*</t>
  </si>
  <si>
    <t>0,41***</t>
  </si>
  <si>
    <t>0,87**</t>
  </si>
  <si>
    <t>0,86*</t>
  </si>
  <si>
    <t>1,57***</t>
  </si>
  <si>
    <t>1,42**</t>
  </si>
  <si>
    <t>2,17***</t>
  </si>
  <si>
    <t>1,2**</t>
  </si>
  <si>
    <t>0,48***</t>
  </si>
  <si>
    <t>0,24***</t>
  </si>
  <si>
    <t>0,86**</t>
  </si>
  <si>
    <t>0,88**</t>
  </si>
  <si>
    <t>1,14*</t>
  </si>
  <si>
    <t>0,25***</t>
  </si>
  <si>
    <t>0,94*</t>
  </si>
  <si>
    <t>1,08*</t>
  </si>
  <si>
    <t>1,38***</t>
  </si>
  <si>
    <t>1,74***</t>
  </si>
  <si>
    <t>0,44***</t>
  </si>
  <si>
    <t>0,12***</t>
  </si>
  <si>
    <t>0,81*</t>
  </si>
  <si>
    <t>1,53**</t>
  </si>
  <si>
    <t>1,57*</t>
  </si>
  <si>
    <t>1,93**</t>
  </si>
  <si>
    <t>0,32***</t>
  </si>
  <si>
    <t>0,89**</t>
  </si>
  <si>
    <t>1,13**</t>
  </si>
  <si>
    <t>0,4***</t>
  </si>
  <si>
    <t>1,32***</t>
  </si>
  <si>
    <t>1,77***</t>
  </si>
  <si>
    <t>1,95***</t>
  </si>
  <si>
    <t>2,72***</t>
  </si>
  <si>
    <t>1,97***</t>
  </si>
  <si>
    <t>3,08***</t>
  </si>
  <si>
    <t>1,89***</t>
  </si>
  <si>
    <r>
      <rPr>
        <b/>
        <i/>
        <sz val="10"/>
        <color rgb="FF000000"/>
        <rFont val="Marianne"/>
        <family val="3"/>
      </rPr>
      <t xml:space="preserve">Source : </t>
    </r>
    <r>
      <rPr>
        <i/>
        <sz val="10"/>
        <color rgb="FF000000"/>
        <rFont val="Marianne"/>
        <family val="3"/>
      </rPr>
      <t>SSMSI, enquête Vécu et ressenti en matière de sécurité (VRS) 2024 (questionnaire socle) ; traitement SSMSI.</t>
    </r>
  </si>
  <si>
    <t>2,01***</t>
  </si>
  <si>
    <t>0,36***</t>
  </si>
  <si>
    <t>1,44*</t>
  </si>
  <si>
    <t>1,69***</t>
  </si>
  <si>
    <t>1,28*</t>
  </si>
  <si>
    <t>0,81**</t>
  </si>
  <si>
    <t>1,6***</t>
  </si>
  <si>
    <t>2,09***</t>
  </si>
  <si>
    <t>1,42***</t>
  </si>
  <si>
    <t>1,20***</t>
  </si>
  <si>
    <t>1,29***</t>
  </si>
  <si>
    <t>1,06**</t>
  </si>
  <si>
    <t>0,96*</t>
  </si>
  <si>
    <t>0,69***</t>
  </si>
  <si>
    <t>0,96**</t>
  </si>
  <si>
    <t>1,04**</t>
  </si>
  <si>
    <t>1,11***</t>
  </si>
  <si>
    <t>0,94***</t>
  </si>
  <si>
    <t>2,84***</t>
  </si>
  <si>
    <t>1,39***</t>
  </si>
  <si>
    <t>0,95*</t>
  </si>
  <si>
    <t>0,93***</t>
  </si>
  <si>
    <t>0,50***</t>
  </si>
  <si>
    <t>1,1***</t>
  </si>
  <si>
    <t>0,97***</t>
  </si>
  <si>
    <t>1,17***</t>
  </si>
  <si>
    <t>1,03***</t>
  </si>
  <si>
    <t>1,03**</t>
  </si>
  <si>
    <t>1,06***</t>
  </si>
  <si>
    <t>0,96***</t>
  </si>
  <si>
    <t>0,97**</t>
  </si>
  <si>
    <t>1,02***</t>
  </si>
  <si>
    <t>1,04***</t>
  </si>
  <si>
    <t>0,95***</t>
  </si>
  <si>
    <t>0,98*</t>
  </si>
  <si>
    <t>1,03*</t>
  </si>
  <si>
    <t>0,98**</t>
  </si>
  <si>
    <r>
      <rPr>
        <b/>
        <sz val="10"/>
        <color theme="1"/>
        <rFont val="Marianne"/>
        <family val="3"/>
      </rPr>
      <t xml:space="preserve">Source </t>
    </r>
    <r>
      <rPr>
        <b/>
        <i/>
        <sz val="10"/>
        <color rgb="FF000000"/>
        <rFont val="Marianne"/>
        <family val="3"/>
      </rPr>
      <t xml:space="preserve">: </t>
    </r>
    <r>
      <rPr>
        <i/>
        <sz val="10"/>
        <color rgb="FF000000"/>
        <rFont val="Marianne"/>
        <family val="3"/>
      </rPr>
      <t>SSMSI, enquête Vécu et ressenti en matière de sécurité (VRS) 2024 (questionnaire socle) ; traitement SSMSI.</t>
    </r>
  </si>
  <si>
    <r>
      <rPr>
        <b/>
        <i/>
        <sz val="10"/>
        <color rgb="FF000000"/>
        <rFont val="Marianne"/>
        <family val="3"/>
      </rPr>
      <t>Source :</t>
    </r>
    <r>
      <rPr>
        <b/>
        <sz val="10"/>
        <color rgb="FF000000"/>
        <rFont val="Marianne"/>
        <family val="3"/>
      </rPr>
      <t xml:space="preserve"> </t>
    </r>
    <r>
      <rPr>
        <i/>
        <sz val="10"/>
        <color rgb="FF000000"/>
        <rFont val="Marianne"/>
        <family val="3"/>
      </rPr>
      <t>SSMSI, enquêtes Vécu et ressenti en matière de sécurité (VRS) 2024 (questionnaire socle internet) ; traitement SSMSI.</t>
    </r>
  </si>
  <si>
    <r>
      <t>Sources</t>
    </r>
    <r>
      <rPr>
        <b/>
        <i/>
        <sz val="10"/>
        <rFont val="Calibri"/>
        <family val="2"/>
        <scheme val="minor"/>
      </rPr>
      <t> </t>
    </r>
    <r>
      <rPr>
        <b/>
        <i/>
        <sz val="10"/>
        <rFont val="Marianne"/>
        <family val="3"/>
      </rPr>
      <t>:</t>
    </r>
    <r>
      <rPr>
        <i/>
        <sz val="10"/>
        <rFont val="Marianne"/>
        <family val="3"/>
      </rPr>
      <t xml:space="preserve"> SSMSI, enquêtes Vécu et ressenti en matière de sécurité (VRS) 2023 et 2024 (questionnaires socles) ; traitement SSMSI.</t>
    </r>
  </si>
  <si>
    <r>
      <t xml:space="preserve">Figure 1 &gt; </t>
    </r>
    <r>
      <rPr>
        <sz val="11"/>
        <rFont val="Marianne"/>
        <family val="3"/>
      </rPr>
      <t>Atteintes subies en 2023 et évolution entre 2022 et 2023</t>
    </r>
  </si>
  <si>
    <t>Consommation de drogues</t>
  </si>
  <si>
    <t>Trafics de drogues</t>
  </si>
  <si>
    <r>
      <rPr>
        <b/>
        <sz val="10"/>
        <rFont val="Marianne"/>
        <family val="3"/>
      </rPr>
      <t>Lecture :</t>
    </r>
    <r>
      <rPr>
        <sz val="10"/>
        <rFont val="Marianne"/>
        <family val="3"/>
      </rPr>
      <t xml:space="preserve"> 45 % des personnes victimes d'une discrimination déclarent que cette dernière portait au moins en partie sur leurs origines.</t>
    </r>
  </si>
  <si>
    <r>
      <t>Lecture</t>
    </r>
    <r>
      <rPr>
        <sz val="10"/>
        <rFont val="Marianne"/>
        <family val="3"/>
      </rPr>
      <t xml:space="preserve"> : 20 % des individus victimes de harcèlement moral en 2023 l'ont été dans un contexte hybride, et 9 % par le biais d'au moins un moyen numérique hors présence de l'auteur.</t>
    </r>
  </si>
  <si>
    <r>
      <t>Sources</t>
    </r>
    <r>
      <rPr>
        <b/>
        <i/>
        <sz val="10"/>
        <color theme="1"/>
        <rFont val="Calibri"/>
        <family val="2"/>
        <scheme val="minor"/>
      </rPr>
      <t> </t>
    </r>
    <r>
      <rPr>
        <b/>
        <i/>
        <sz val="10"/>
        <color theme="1"/>
        <rFont val="Marianne"/>
        <family val="3"/>
      </rPr>
      <t>:</t>
    </r>
    <r>
      <rPr>
        <i/>
        <sz val="10"/>
        <color theme="1"/>
        <rFont val="Marianne"/>
        <family val="3"/>
      </rPr>
      <t xml:space="preserve"> SSMSI, enquêtes Vécu et ressenti en matière de sécurité (VRS) 2023 et 2024 (questionnaire socles, internet) ; traitement SSMSI.</t>
    </r>
  </si>
  <si>
    <t>* souvent ou de temps en temps.</t>
  </si>
  <si>
    <t xml:space="preserve">Proportion de victimes </t>
  </si>
  <si>
    <t>Proportion de victimes</t>
  </si>
  <si>
    <t>Proportion de  personnes du ménage victimes</t>
  </si>
  <si>
    <r>
      <rPr>
        <b/>
        <i/>
        <sz val="10"/>
        <rFont val="Marianne"/>
        <family val="3"/>
      </rPr>
      <t>Source</t>
    </r>
    <r>
      <rPr>
        <b/>
        <i/>
        <sz val="10"/>
        <rFont val="Calibri"/>
        <family val="2"/>
        <scheme val="minor"/>
      </rPr>
      <t> </t>
    </r>
    <r>
      <rPr>
        <b/>
        <i/>
        <sz val="10"/>
        <rFont val="Marianne"/>
        <family val="3"/>
      </rPr>
      <t>:</t>
    </r>
    <r>
      <rPr>
        <i/>
        <sz val="10"/>
        <rFont val="Marianne"/>
        <family val="3"/>
      </rPr>
      <t xml:space="preserve"> SSMSI, enquête Vécu et ressenti en matière de sécurité (VRS) 2024 (questionnaire socle, internet et téléphone) ; traitement SSMSI.</t>
    </r>
  </si>
  <si>
    <r>
      <t>Source</t>
    </r>
    <r>
      <rPr>
        <b/>
        <i/>
        <sz val="10"/>
        <color rgb="FF000000"/>
        <rFont val="Calibri"/>
        <family val="2"/>
        <scheme val="minor"/>
      </rPr>
      <t> </t>
    </r>
    <r>
      <rPr>
        <b/>
        <i/>
        <sz val="10"/>
        <color rgb="FF000000"/>
        <rFont val="Marianne"/>
        <family val="3"/>
      </rPr>
      <t>:</t>
    </r>
    <r>
      <rPr>
        <i/>
        <sz val="10"/>
        <color rgb="FF000000"/>
        <rFont val="Marianne"/>
        <family val="3"/>
      </rPr>
      <t xml:space="preserve"> SSMSI, enquêtes Vécu et ressenti en matière de sécurité (VRS) 2024 (questionnaire socle internet) ; traitement SSMSI.</t>
    </r>
  </si>
  <si>
    <r>
      <rPr>
        <vertAlign val="superscript"/>
        <sz val="10"/>
        <rFont val="Marianne"/>
        <family val="3"/>
      </rPr>
      <t>(1)</t>
    </r>
    <r>
      <rPr>
        <sz val="10"/>
        <rFont val="Marianne"/>
        <family val="3"/>
      </rPr>
      <t xml:space="preserve"> L'évolution entre 2022 et 2023 du nombre d'individus concernés est indiquée lorsque la baisse (↘) ou la hausse (↗) est significative au seuil de 10 % (↗ : significative au seuil de 10 % ; ↗↗: significative au seuil de 5 %; ↗↗↗ : significative au seuil de 1 %). </t>
    </r>
  </si>
  <si>
    <t xml:space="preserve">Atteintes à la personne non physique (hors exhibition sexuelle et envoi d'images à caractère sexuel et non sollicitées) </t>
  </si>
  <si>
    <r>
      <t>Tendance d'évolution du nombre de personnes de 2023 à 2024</t>
    </r>
    <r>
      <rPr>
        <vertAlign val="superscript"/>
        <sz val="10"/>
        <rFont val="Marianne"/>
        <family val="3"/>
      </rPr>
      <t>(1)</t>
    </r>
  </si>
  <si>
    <r>
      <rPr>
        <vertAlign val="superscript"/>
        <sz val="10"/>
        <color theme="1"/>
        <rFont val="Marianne"/>
        <family val="3"/>
      </rPr>
      <t>(1)</t>
    </r>
    <r>
      <rPr>
        <sz val="10"/>
        <color theme="1"/>
        <rFont val="Marianne"/>
        <family val="3"/>
      </rPr>
      <t xml:space="preserve"> l'évolution entre 2023 et 2024 du nombre d'individus concernés est indiquée lorsque la baisse (↘) ou la hausse (↗) est significative au seuil de 10 % (↗ : significative au seuil de 10 % ; ↗↗: significative au seuil de 5 % ; ↗↗↗ : significative au seuil de 1 %).</t>
    </r>
  </si>
  <si>
    <t>NR : non renseigné</t>
  </si>
  <si>
    <r>
      <t xml:space="preserve">Figure 5 &gt; </t>
    </r>
    <r>
      <rPr>
        <sz val="11"/>
        <color theme="1"/>
        <rFont val="Marianne"/>
        <family val="3"/>
      </rPr>
      <t>Satisfaction envers l'action des forces de sécurité intérieure (FSI) et sentiment d'insécurité en 2024 et évolution entre 2023 et 2024</t>
    </r>
  </si>
  <si>
    <r>
      <t xml:space="preserve">Figure 6 &gt; </t>
    </r>
    <r>
      <rPr>
        <sz val="11"/>
        <rFont val="Marianne"/>
        <family val="3"/>
      </rPr>
      <t>Récurrence des phénomènes délinquants ou gênants observés dans le quartier ou le village en 2024 (en %)</t>
    </r>
  </si>
  <si>
    <r>
      <t xml:space="preserve">Figure 7 &gt; </t>
    </r>
    <r>
      <rPr>
        <sz val="11"/>
        <color theme="1"/>
        <rFont val="Marianne"/>
        <family val="3"/>
      </rPr>
      <t>Atteintes aux biens des ménages en 2023 (en %)</t>
    </r>
  </si>
  <si>
    <r>
      <t xml:space="preserve">Figure 8 &gt; </t>
    </r>
    <r>
      <rPr>
        <sz val="11"/>
        <color theme="1"/>
        <rFont val="Marianne"/>
        <family val="3"/>
      </rPr>
      <t>Atteintes aux personnes en 2023 (en %)</t>
    </r>
  </si>
  <si>
    <r>
      <t>Figure 9 &gt;</t>
    </r>
    <r>
      <rPr>
        <sz val="11"/>
        <color theme="1"/>
        <rFont val="Marianne"/>
        <family val="3"/>
      </rPr>
      <t xml:space="preserve"> Vols avec ou sans violence physique ou menaces en 2023 (en %)</t>
    </r>
  </si>
  <si>
    <r>
      <t xml:space="preserve">Figure 10 &gt; </t>
    </r>
    <r>
      <rPr>
        <sz val="11"/>
        <color theme="1"/>
        <rFont val="Marianne"/>
        <family val="3"/>
      </rPr>
      <t>Débits frauduleux, arnaques et tentatives de corruption dans un cadre professionnel en 2023 (en %)</t>
    </r>
  </si>
  <si>
    <r>
      <t>Figure 14 &gt;</t>
    </r>
    <r>
      <rPr>
        <sz val="11"/>
        <color theme="1"/>
        <rFont val="Marianne"/>
        <family val="3"/>
      </rPr>
      <t xml:space="preserve"> Satisfaction envers l’action des FSI, sentiment d’insécurité et renoncement à sortir de chez soi pour des raisons de sécurité en 2024 (en %)</t>
    </r>
  </si>
  <si>
    <r>
      <t xml:space="preserve">Figure 15 &gt; </t>
    </r>
    <r>
      <rPr>
        <sz val="11"/>
        <color theme="1"/>
        <rFont val="Marianne"/>
        <family val="3"/>
      </rPr>
      <t>Motif(s)** de la discrimination évoqué(s) par la victime (en %)</t>
    </r>
  </si>
  <si>
    <r>
      <t>Rappel de l’évolution et de la tendance d’évolution du nombre de victimes de 2021 à 2022</t>
    </r>
    <r>
      <rPr>
        <b/>
        <vertAlign val="superscript"/>
        <sz val="9"/>
        <color theme="1"/>
        <rFont val="Marianne"/>
        <family val="3"/>
      </rPr>
      <t>(2</t>
    </r>
    <r>
      <rPr>
        <sz val="8"/>
        <color theme="1"/>
        <rFont val="Calibri"/>
        <family val="2"/>
        <scheme val="minor"/>
      </rPr>
      <t> </t>
    </r>
    <r>
      <rPr>
        <b/>
        <vertAlign val="superscript"/>
        <sz val="9"/>
        <color theme="1"/>
        <rFont val="Marianne"/>
        <family val="3"/>
      </rPr>
      <t>)</t>
    </r>
  </si>
  <si>
    <r>
      <t>↗</t>
    </r>
    <r>
      <rPr>
        <sz val="9"/>
        <color theme="1"/>
        <rFont val="Marianne"/>
        <family val="3"/>
      </rPr>
      <t xml:space="preserve"> (16 %)</t>
    </r>
  </si>
  <si>
    <r>
      <t>↗</t>
    </r>
    <r>
      <rPr>
        <sz val="9"/>
        <color theme="1"/>
        <rFont val="Marianne"/>
        <family val="3"/>
      </rPr>
      <t xml:space="preserve"> (8%)</t>
    </r>
  </si>
  <si>
    <r>
      <t>↗</t>
    </r>
    <r>
      <rPr>
        <sz val="9"/>
        <color theme="1"/>
        <rFont val="Marianne"/>
        <family val="3"/>
      </rPr>
      <t xml:space="preserve"> (5%)</t>
    </r>
  </si>
  <si>
    <r>
      <t>↗</t>
    </r>
    <r>
      <rPr>
        <sz val="9"/>
        <color theme="1"/>
        <rFont val="Marianne"/>
        <family val="3"/>
      </rPr>
      <t xml:space="preserve"> (7%)</t>
    </r>
  </si>
  <si>
    <r>
      <t>↗</t>
    </r>
    <r>
      <rPr>
        <sz val="9"/>
        <color theme="1"/>
        <rFont val="Marianne"/>
        <family val="3"/>
      </rPr>
      <t xml:space="preserve"> (4%)</t>
    </r>
  </si>
  <si>
    <r>
      <t>↗</t>
    </r>
    <r>
      <rPr>
        <sz val="9"/>
        <color theme="1"/>
        <rFont val="Marianne"/>
        <family val="3"/>
      </rPr>
      <t xml:space="preserve"> (33%)</t>
    </r>
  </si>
  <si>
    <r>
      <t>↗</t>
    </r>
    <r>
      <rPr>
        <sz val="9"/>
        <color theme="1"/>
        <rFont val="Marianne"/>
        <family val="3"/>
      </rPr>
      <t xml:space="preserve"> (14%)</t>
    </r>
  </si>
  <si>
    <t>(3)</t>
  </si>
  <si>
    <r>
      <t>↗</t>
    </r>
    <r>
      <rPr>
        <sz val="9"/>
        <color theme="1"/>
        <rFont val="Marianne"/>
        <family val="3"/>
      </rPr>
      <t xml:space="preserve"> (52%)</t>
    </r>
    <r>
      <rPr>
        <sz val="8"/>
        <color theme="1"/>
        <rFont val="Calibri"/>
        <family val="2"/>
        <scheme val="minor"/>
      </rPr>
      <t> </t>
    </r>
    <r>
      <rPr>
        <vertAlign val="superscript"/>
        <sz val="9"/>
        <color theme="1"/>
        <rFont val="Marianne"/>
        <family val="3"/>
      </rPr>
      <t>(4)</t>
    </r>
  </si>
  <si>
    <t>(5)</t>
  </si>
  <si>
    <r>
      <rPr>
        <vertAlign val="superscript"/>
        <sz val="10"/>
        <rFont val="Marianne"/>
        <family val="3"/>
      </rPr>
      <t>(2)</t>
    </r>
    <r>
      <rPr>
        <sz val="10"/>
        <color theme="1"/>
        <rFont val="Marianne"/>
        <family val="3"/>
      </rPr>
      <t xml:space="preserve"> L’évolution entre 2021 et 2022 du nombre d’individus concernés est indiquée lorsque la baisse ou la hausse est significative au seuil de 5</t>
    </r>
    <r>
      <rPr>
        <sz val="10"/>
        <color theme="1"/>
        <rFont val="Calibri"/>
        <family val="2"/>
        <scheme val="minor"/>
      </rPr>
      <t> </t>
    </r>
    <r>
      <rPr>
        <sz val="10"/>
        <color theme="1"/>
        <rFont val="Marianne"/>
        <family val="3"/>
      </rPr>
      <t xml:space="preserve">%. </t>
    </r>
  </si>
  <si>
    <r>
      <rPr>
        <vertAlign val="superscript"/>
        <sz val="10"/>
        <rFont val="Marianne"/>
        <family val="3"/>
      </rPr>
      <t>(3)</t>
    </r>
    <r>
      <rPr>
        <vertAlign val="superscript"/>
        <sz val="10"/>
        <color theme="1"/>
        <rFont val="Marianne"/>
        <family val="3"/>
      </rPr>
      <t xml:space="preserve"> </t>
    </r>
    <r>
      <rPr>
        <sz val="10"/>
        <color theme="1"/>
        <rFont val="Marianne"/>
        <family val="3"/>
      </rPr>
      <t>Les questions relatives aux exhibitions sexuelles et à la corruption ont été modifiées lors de l’édition 2023 (cf. note méthodologique, partie 4). Les résultats ne sont donc pas directement comparables entre les éditions 2022 et 2023.</t>
    </r>
  </si>
  <si>
    <r>
      <rPr>
        <vertAlign val="superscript"/>
        <sz val="10"/>
        <rFont val="Marianne"/>
        <family val="3"/>
      </rPr>
      <t>(4)</t>
    </r>
    <r>
      <rPr>
        <sz val="10"/>
        <color theme="1"/>
        <rFont val="Marianne"/>
        <family val="3"/>
      </rPr>
      <t xml:space="preserve"> Il s’agit des traitements défavorables subis en raison de la couleur de peau, de l’origine, de la religion, de l’orientation sexuelle, du sexe, du handicap ou de tout autre critère. Il est possible que la forte augmentation entre 2021 et 2022 soit en partie due aux possibilités plus limitées pour la population d’accéder à certains espaces publics lors de la crise sanitaire en 2021.</t>
    </r>
  </si>
  <si>
    <r>
      <rPr>
        <vertAlign val="superscript"/>
        <sz val="10"/>
        <rFont val="Marianne"/>
        <family val="3"/>
      </rPr>
      <t>(5)</t>
    </r>
    <r>
      <rPr>
        <sz val="10"/>
        <color theme="1"/>
        <rFont val="Marianne"/>
        <family val="3"/>
      </rPr>
      <t xml:space="preserve"> Pas de données publiées en 2021.</t>
    </r>
  </si>
  <si>
    <r>
      <t>Figure 2 &gt;</t>
    </r>
    <r>
      <rPr>
        <sz val="11"/>
        <color theme="1"/>
        <rFont val="Marianne"/>
        <family val="3"/>
      </rPr>
      <t xml:space="preserve"> Infractions liées aux outils numériques (en %)</t>
    </r>
  </si>
  <si>
    <r>
      <t>Rappel de l’évolution et de la tendance d’évolution du nombre de personnes de 2022 à 2023</t>
    </r>
    <r>
      <rPr>
        <b/>
        <vertAlign val="superscript"/>
        <sz val="9"/>
        <color theme="1"/>
        <rFont val="Marianne"/>
        <family val="3"/>
      </rPr>
      <t>(2)</t>
    </r>
  </si>
  <si>
    <t>↘ (2%)</t>
  </si>
  <si>
    <t>↗ (1%)</t>
  </si>
  <si>
    <t>↗ (14%)</t>
  </si>
  <si>
    <t>↗ (10%)</t>
  </si>
  <si>
    <t>↗ (12%)</t>
  </si>
  <si>
    <r>
      <rPr>
        <vertAlign val="superscript"/>
        <sz val="10"/>
        <color theme="1"/>
        <rFont val="Marianne"/>
        <family val="3"/>
      </rPr>
      <t>(2)</t>
    </r>
    <r>
      <rPr>
        <sz val="10"/>
        <color theme="1"/>
        <rFont val="Marianne"/>
        <family val="3"/>
      </rPr>
      <t xml:space="preserve"> L’évolution entre 2022 et 2023 du nombre d’individus concernés est indiquée lorsque la baisse ou la hausse est significative au seuil de 5 %.</t>
    </r>
  </si>
  <si>
    <r>
      <rPr>
        <b/>
        <sz val="10"/>
        <color theme="1"/>
        <rFont val="Marianne"/>
        <family val="3"/>
      </rPr>
      <t>Note :</t>
    </r>
    <r>
      <rPr>
        <sz val="10"/>
        <color theme="1"/>
        <rFont val="Marianne"/>
        <family val="3"/>
      </rPr>
      <t xml:space="preserve"> Les rapports de probabilités sont issus de modélisations logistiques distinctes pour chaque atteinte concernée (voir figures complémentaires). Les valeurs des rapports de probabilités sont représentées sur les graphiques sur un même visuel afin de comparer l’effet des caractéristiques sociodémographiques prises en compte dans le modèle et en comparaison avec la modalité de référence (valeur 1 représentée en orange). Seules certaines caractéristiques sont représentées ici. Le diplôme, le type de ménage et la religion, non présentées ici, font également partie des variables explicatives du modèle.</t>
    </r>
  </si>
  <si>
    <r>
      <rPr>
        <b/>
        <sz val="10"/>
        <color rgb="FF000000"/>
        <rFont val="Marianne"/>
        <family val="3"/>
      </rPr>
      <t>Lecture :</t>
    </r>
    <r>
      <rPr>
        <sz val="10"/>
        <color rgb="FF000000"/>
        <rFont val="Marianne"/>
        <family val="3"/>
      </rPr>
      <t xml:space="preserve"> 5,3 % des personnes fortement limitées dans les activités que les gens font habituellement déclarent avoir subi au moins une discrimination en 2023 (cf. fichier Excel des principaux résultats, figures complémentaires et fiche « 1_7.AAP_Discriminations » du rapport d’enquête, disponibles en ligne sur le site Interstats) ; à autres caractéristiques comparables, ces personnes ont une probabilité 3,1 fois plus élevée de déclarer avoir été victime de discrimination que les personnes sans limitation fonctionnelle.</t>
    </r>
  </si>
  <si>
    <r>
      <rPr>
        <b/>
        <sz val="10"/>
        <color theme="1"/>
        <rFont val="Marianne"/>
        <family val="3"/>
      </rPr>
      <t xml:space="preserve">Note </t>
    </r>
    <r>
      <rPr>
        <b/>
        <sz val="10"/>
        <color rgb="FF000000"/>
        <rFont val="Marianne"/>
        <family val="3"/>
      </rPr>
      <t>:</t>
    </r>
    <r>
      <rPr>
        <sz val="10"/>
        <color rgb="FF000000"/>
        <rFont val="Marianne"/>
        <family val="3"/>
      </rPr>
      <t xml:space="preserve"> Les rapports de probabilités sont issus de modélisations logistiques distinctes pour chaque atteinte concernée (voir figures complémentaires). Les valeurs des rapports de probabilités sont représentées sur les graphiques sur un même visuel afin de comparer l’effet des caractéristiques sociodémographiques prises en compte dans le modèle et en comparaison avec la modalité de référence (valeur 1 représentée en orange). Seules certaines caractéristiques sont représentées ici. Le diplôme, le type de ménage, l’orientation sexuelle, les limitations d’activité, la religion et le fait de vivre dans un quartier prioritaire de la politique de la ville, non présentées ici, font également partie des variables explicatives du modèle.</t>
    </r>
  </si>
  <si>
    <r>
      <t xml:space="preserve">Note : </t>
    </r>
    <r>
      <rPr>
        <sz val="10"/>
        <color rgb="FF000000"/>
        <rFont val="Marianne"/>
        <family val="3"/>
      </rPr>
      <t>Les rapports de probabilités sont issus de modélisations logistiques distinctes pour chaque atteinte concernée (voir figures complémentaires). Les valeurs des rapports de probabilités sont représentées sur les graphiques sur un même visuel afin de comparer l’effet des caractéristiques sociodémographiques prises en compte dans le modèle et en comparaison avec la modalité de référence (valeur 1 représentée en orange). Seules certaines caractéristiques sont représentées ici. Le diplôme, le type de ménage, l’orientation sexuelle, les limitations d’activité, la religion et le fait de vivre dans un quartier prioritaire de la politique de la ville, non présentées ici, font également partie des variables explicatives du modèle.</t>
    </r>
  </si>
  <si>
    <r>
      <rPr>
        <b/>
        <sz val="10"/>
        <color theme="1"/>
        <rFont val="Marianne"/>
        <family val="3"/>
      </rPr>
      <t xml:space="preserve">Lecture </t>
    </r>
    <r>
      <rPr>
        <b/>
        <sz val="10"/>
        <color rgb="FF000000"/>
        <rFont val="Marianne"/>
        <family val="3"/>
      </rPr>
      <t xml:space="preserve">: </t>
    </r>
    <r>
      <rPr>
        <sz val="10"/>
        <color rgb="FF000000"/>
        <rFont val="Marianne"/>
        <family val="3"/>
      </rPr>
      <t>1,5 % des personnes âgées de 18 à 24 ans déclarent avoir subi au moins un vol ou une tentative de vol avec violence ou menace en 2023 (cf. fichier Excel des principaux résultats, figures complémentaires et fiche « 2_9.AAB_VOLS_Vols_tentatives_avec_violence_ou_menace » du rapport d’enquête, disponibles en ligne sur le site Interstats) ; à autres caractéristiques comparables, ces personnes ont une probabilité 2,0 fois plus élevée de déclarer avoir été victime que les personnes âgées de 35 à 44 ans.</t>
    </r>
  </si>
  <si>
    <r>
      <t>Lecture :</t>
    </r>
    <r>
      <rPr>
        <sz val="10"/>
        <color rgb="FF000000"/>
        <rFont val="Marianne"/>
        <family val="3"/>
      </rPr>
      <t xml:space="preserve"> 31 % des femmes déclarent qu’il leur arrive de renoncer à sortir seules de chez elles pour des raisons de sécurité en 2024 (cf. fichier Excel des principaux résultats, figures complémentaires et fiche « 4_2.INSEC_02_Renoncement_à_sortir_seul » du rapport d’enquête, disponibles en ligne sur le site Interstats) ; à autres caractéristiques comparables, les femmes ont une probabilité 2,8 fois plus élevée de déclarer avoir renoncé à sortir seules de chez elles que les hommes.</t>
    </r>
  </si>
  <si>
    <t>Vous pensiez que ce n’était pas assez grave</t>
  </si>
  <si>
    <t>1,20**</t>
  </si>
  <si>
    <t>1,10**</t>
  </si>
  <si>
    <t>0,80***</t>
  </si>
  <si>
    <t>1,10*</t>
  </si>
  <si>
    <t>0,30***</t>
  </si>
  <si>
    <t>1,20*</t>
  </si>
  <si>
    <t>0,40***</t>
  </si>
  <si>
    <t>1,80***</t>
  </si>
  <si>
    <t>1,30***</t>
  </si>
  <si>
    <t>2,30***</t>
  </si>
  <si>
    <r>
      <t>Lecture</t>
    </r>
    <r>
      <rPr>
        <sz val="10"/>
        <color theme="1"/>
        <rFont val="Marianne"/>
        <family val="3"/>
      </rPr>
      <t xml:space="preserve"> : En 2023, 19 % des individus victimes d'une atteinte à la personne non physique l'ont été dans un contexte hybride (par au moins un moyen numérique et en face-à-face avec l’auteur).</t>
    </r>
  </si>
  <si>
    <r>
      <rPr>
        <b/>
        <i/>
        <sz val="10"/>
        <rFont val="Marianne"/>
        <family val="3"/>
      </rPr>
      <t xml:space="preserve">Sources : </t>
    </r>
    <r>
      <rPr>
        <i/>
        <sz val="10"/>
        <rFont val="Marianne"/>
        <family val="3"/>
      </rPr>
      <t>SSMSI, enquêtes Vécu et ressenti en matière de sécurité (VRS) 2022 - 2024 (questionnaires socles, internet et téléphone) ; traitement SSMSI.</t>
    </r>
  </si>
  <si>
    <r>
      <t xml:space="preserve">Figure 4 &gt; </t>
    </r>
    <r>
      <rPr>
        <sz val="11"/>
        <rFont val="Marianne"/>
        <family val="3"/>
      </rPr>
      <t>Proportion de victimes d'atteintes non physiques à la personne, selon le moyen numérique utilisé en 2023 (en %)</t>
    </r>
  </si>
  <si>
    <r>
      <t xml:space="preserve">Figure 3 &gt;  </t>
    </r>
    <r>
      <rPr>
        <sz val="11"/>
        <rFont val="Marianne"/>
        <family val="3"/>
      </rPr>
      <t>Répartition des victimes d'atteintes non physiques à la personne, selon le contexte numérique et le type d'atteinte en 2023 (en %)</t>
    </r>
  </si>
  <si>
    <r>
      <t>Lecture</t>
    </r>
    <r>
      <rPr>
        <b/>
        <sz val="10"/>
        <color theme="1"/>
        <rFont val="Calibri"/>
        <family val="2"/>
        <scheme val="minor"/>
      </rPr>
      <t> </t>
    </r>
    <r>
      <rPr>
        <b/>
        <sz val="10"/>
        <color theme="1"/>
        <rFont val="Marianne"/>
        <family val="3"/>
      </rPr>
      <t>:</t>
    </r>
    <r>
      <rPr>
        <sz val="10"/>
        <color theme="1"/>
        <rFont val="Marianne"/>
        <family val="3"/>
      </rPr>
      <t xml:space="preserve"> En 2023, 1,0 % des personnes âgées de 18 ans et plus déclarent que leur ménage a été victime d’un vol ou d’une tentative de vol de voiture. Parmi ces victimes, 33 % disent avoir déposé plainte auprès de la police ou de la gendarmerie</t>
    </r>
    <r>
      <rPr>
        <sz val="10"/>
        <color theme="1"/>
        <rFont val="Calibri"/>
        <family val="2"/>
        <scheme val="minor"/>
      </rPr>
      <t> </t>
    </r>
    <r>
      <rPr>
        <sz val="10"/>
        <color theme="1"/>
        <rFont val="Marianne"/>
        <family val="3"/>
      </rPr>
      <t xml:space="preserve">: 57 % s'il s'agissait d'un vol, 24 % en cas de tentative. </t>
    </r>
  </si>
  <si>
    <r>
      <t xml:space="preserve">Figure 12 &gt; </t>
    </r>
    <r>
      <rPr>
        <sz val="11"/>
        <color theme="1"/>
        <rFont val="Marianne"/>
        <family val="3"/>
      </rPr>
      <t xml:space="preserve">Profil des victimes d’atteintes à la personne en 2023 (rapport de probabilité) </t>
    </r>
  </si>
  <si>
    <r>
      <t>Figures 11 &gt;</t>
    </r>
    <r>
      <rPr>
        <sz val="11"/>
        <rFont val="Marianne"/>
        <family val="3"/>
      </rPr>
      <t xml:space="preserve"> Trois principales raisons de la non-déclaration au commissariat ou à la gendarmerie en 2023 (en %)</t>
    </r>
  </si>
  <si>
    <r>
      <t xml:space="preserve">Figure 13 &gt; </t>
    </r>
    <r>
      <rPr>
        <sz val="11"/>
        <color theme="1"/>
        <rFont val="Marianne"/>
        <family val="3"/>
      </rPr>
      <t xml:space="preserve">Profil des victimes de vol avec ou sans violence physique ou menace en 2023 (rapport de probabilité) </t>
    </r>
  </si>
  <si>
    <t>ns : non significatif au seuil de 10 % pour les évolutions entre 2022 et 2023 et au seuil de 5 % pour les évolutions entre 2021 et 2022.</t>
  </si>
  <si>
    <r>
      <t>Lecture :</t>
    </r>
    <r>
      <rPr>
        <sz val="10"/>
        <color theme="1"/>
        <rFont val="Marianne"/>
        <family val="3"/>
      </rPr>
      <t xml:space="preserve"> En 2023, 4,5 % des personnes âgées de 18 ans et plus déclarent avoir été victimes d'injures, dont 49 % de femmes. Parmi les victimes, 5 % ont déposé plainte auprès de la police ou de la gendarmerie.</t>
    </r>
  </si>
  <si>
    <r>
      <t xml:space="preserve">Lecture </t>
    </r>
    <r>
      <rPr>
        <sz val="10"/>
        <color rgb="FF000000"/>
        <rFont val="Marianne"/>
        <family val="3"/>
      </rPr>
      <t>: En 2024, 55 % des femmes déclarent être satisfaites de l’action nationale des forces de sécurité (police et gendarmerie). Elles sont 18 % à déclarer se sentir en insécurité à leur domicile et 31 % à indiquer qu'il leur est arrivé de renoncer à sortir seules de chez elles pour des raisons de sécurité.</t>
    </r>
  </si>
  <si>
    <t>ns : non significatif</t>
  </si>
  <si>
    <r>
      <t>14</t>
    </r>
    <r>
      <rPr>
        <vertAlign val="superscript"/>
        <sz val="10"/>
        <color theme="1"/>
        <rFont val="Marianne"/>
        <family val="3"/>
      </rPr>
      <t>(1)</t>
    </r>
  </si>
  <si>
    <r>
      <rPr>
        <b/>
        <sz val="10"/>
        <color rgb="FF000000"/>
        <rFont val="Marianne"/>
        <family val="3"/>
      </rPr>
      <t xml:space="preserve">Lecture : </t>
    </r>
    <r>
      <rPr>
        <sz val="10"/>
        <color rgb="FF000000"/>
        <rFont val="Marianne"/>
        <family val="3"/>
      </rPr>
      <t>En 2023, respectivement 5,1 % des personnes âgées de 18 ans et plus et 6,5 % des personnes âgées de 18 à 24 ans déclarent avoir été victimes de débits frauduleux sur un compte bancaire. Parmi ces personnes, 11 % ont déposé plainte auprès de la police ou de la gendarmerie.</t>
    </r>
  </si>
  <si>
    <t>Part des victimes ayant porté plainte</t>
  </si>
  <si>
    <t xml:space="preserve">Proportion de victimes parmi les personnes vivant </t>
  </si>
  <si>
    <t>Proportion de  victimes parmi les personnes de l'unité urbaine de Paris</t>
  </si>
  <si>
    <r>
      <t>Lecture</t>
    </r>
    <r>
      <rPr>
        <sz val="10"/>
        <color theme="1"/>
        <rFont val="Calibri"/>
        <family val="2"/>
        <scheme val="minor"/>
      </rPr>
      <t> </t>
    </r>
    <r>
      <rPr>
        <sz val="10"/>
        <color theme="1"/>
        <rFont val="Marianne"/>
        <family val="3"/>
      </rPr>
      <t>: En 2023, respectivement 1,7 % des personnes âgées de 18 ans et plus et 3,1 % des personnes âgées de 18 à 24 ans déclarent avoir été victimes d’un vol ou d’une tentative de vol sans violence ni menace. Parmi ces victimes, 24 % ont déposé plainte auprès de la police ou de la gendarmerie</t>
    </r>
    <r>
      <rPr>
        <sz val="10"/>
        <color theme="1"/>
        <rFont val="Calibri"/>
        <family val="2"/>
        <scheme val="minor"/>
      </rPr>
      <t> </t>
    </r>
    <r>
      <rPr>
        <sz val="10"/>
        <color theme="1"/>
        <rFont val="Marianne"/>
        <family val="3"/>
      </rPr>
      <t xml:space="preserve">: 35 % en cas de vol et 8 % de tentative. </t>
    </r>
  </si>
  <si>
    <r>
      <rPr>
        <b/>
        <sz val="10"/>
        <rFont val="Marianne"/>
        <family val="3"/>
      </rPr>
      <t>Lecture :</t>
    </r>
    <r>
      <rPr>
        <sz val="10"/>
        <rFont val="Marianne"/>
        <family val="3"/>
      </rPr>
      <t xml:space="preserve"> Parmi les personnes victimes de violences sexuelles physiques n'ayant pas déclaré les faits à la police ou à la gendarmerie, 24 % ne l'ont pas fait car elles estiment que cela n'aurait servi à rien.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</si>
</sst>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0.00_-;\-* #,##0.00_-;_-* &quot;-&quot;??_-;_-@_-"/>
    <numFmt numFmtId="164" formatCode="_-* #,##0_-;\-* #,##0_-;_-* &quot;-&quot;??_-;_-@_-"/>
    <numFmt numFmtId="165" formatCode="#,##0.0"/>
    <numFmt numFmtId="166" formatCode="0.0"/>
    <numFmt numFmtId="167" formatCode="0.000"/>
    <numFmt numFmtId="168" formatCode="0.00000"/>
  </numFmts>
  <fonts count="58">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vertAlign val="superscript"/>
      <sz val="11"/>
      <color theme="1"/>
      <name val="Calibri"/>
      <family val="2"/>
      <scheme val="minor"/>
    </font>
    <font>
      <b/>
      <sz val="14"/>
      <color theme="4" tint="-0.249977111117893"/>
      <name val="Arial Black"/>
      <family val="2"/>
    </font>
    <font>
      <sz val="10"/>
      <name val="Albany AMT"/>
      <family val="2"/>
    </font>
    <font>
      <b/>
      <sz val="14"/>
      <color theme="4"/>
      <name val="Arial Black"/>
      <family val="2"/>
    </font>
    <font>
      <sz val="11"/>
      <color theme="4"/>
      <name val="Calibri"/>
      <family val="2"/>
      <scheme val="minor"/>
    </font>
    <font>
      <sz val="11"/>
      <color theme="1"/>
      <name val="Marianne"/>
      <family val="3"/>
    </font>
    <font>
      <sz val="10"/>
      <color theme="1"/>
      <name val="Marianne"/>
      <family val="3"/>
    </font>
    <font>
      <vertAlign val="superscript"/>
      <sz val="11"/>
      <color theme="1"/>
      <name val="Marianne"/>
      <family val="3"/>
    </font>
    <font>
      <sz val="11"/>
      <name val="Marianne"/>
      <family val="3"/>
    </font>
    <font>
      <b/>
      <sz val="11"/>
      <name val="Calibri"/>
      <family val="2"/>
      <scheme val="minor"/>
    </font>
    <font>
      <sz val="11"/>
      <name val="Calibri"/>
      <family val="2"/>
      <scheme val="minor"/>
    </font>
    <font>
      <sz val="11"/>
      <color rgb="FF000000"/>
      <name val="Arial"/>
      <family val="2"/>
    </font>
    <font>
      <b/>
      <sz val="14"/>
      <name val="Albany AMT"/>
      <family val="2"/>
    </font>
    <font>
      <b/>
      <sz val="10"/>
      <color theme="1"/>
      <name val="Marianne"/>
      <family val="3"/>
    </font>
    <font>
      <b/>
      <sz val="10"/>
      <color theme="1"/>
      <name val="Calibri"/>
      <family val="2"/>
      <scheme val="minor"/>
    </font>
    <font>
      <sz val="10"/>
      <color theme="1"/>
      <name val="Calibri"/>
      <family val="2"/>
      <scheme val="minor"/>
    </font>
    <font>
      <sz val="10"/>
      <color rgb="FF000000"/>
      <name val="Marianne"/>
      <family val="3"/>
    </font>
    <font>
      <b/>
      <sz val="10"/>
      <color rgb="FF000000"/>
      <name val="Marianne"/>
      <family val="3"/>
    </font>
    <font>
      <b/>
      <sz val="10"/>
      <color rgb="FF000000"/>
      <name val="Calibri"/>
      <family val="2"/>
      <scheme val="minor"/>
    </font>
    <font>
      <b/>
      <sz val="11"/>
      <color theme="1"/>
      <name val="Marianne"/>
      <family val="3"/>
    </font>
    <font>
      <vertAlign val="superscript"/>
      <sz val="10"/>
      <color theme="1"/>
      <name val="Marianne"/>
      <family val="3"/>
    </font>
    <font>
      <vertAlign val="superscript"/>
      <sz val="10"/>
      <color rgb="FF000000"/>
      <name val="Marianne"/>
      <family val="3"/>
    </font>
    <font>
      <b/>
      <sz val="10"/>
      <color theme="0"/>
      <name val="Marianne"/>
      <family val="3"/>
    </font>
    <font>
      <sz val="10"/>
      <name val="Marianne"/>
      <family val="3"/>
    </font>
    <font>
      <b/>
      <sz val="10"/>
      <name val="Marianne"/>
      <family val="3"/>
    </font>
    <font>
      <b/>
      <i/>
      <sz val="10"/>
      <name val="Marianne"/>
      <family val="3"/>
    </font>
    <font>
      <i/>
      <sz val="10"/>
      <name val="Marianne"/>
      <family val="3"/>
    </font>
    <font>
      <i/>
      <sz val="10"/>
      <color theme="1"/>
      <name val="Marianne"/>
      <family val="3"/>
    </font>
    <font>
      <b/>
      <sz val="11"/>
      <name val="Arial"/>
      <family val="2"/>
    </font>
    <font>
      <i/>
      <sz val="10"/>
      <color rgb="FF000000"/>
      <name val="Marianne"/>
      <family val="3"/>
    </font>
    <font>
      <b/>
      <i/>
      <sz val="10"/>
      <color rgb="FF000000"/>
      <name val="Marianne"/>
      <family val="3"/>
    </font>
    <font>
      <b/>
      <sz val="11"/>
      <name val="Marianne"/>
      <family val="3"/>
    </font>
    <font>
      <vertAlign val="superscript"/>
      <sz val="10"/>
      <name val="Marianne"/>
      <family val="3"/>
    </font>
    <font>
      <b/>
      <sz val="10"/>
      <name val="Calibri"/>
      <family val="2"/>
      <scheme val="minor"/>
    </font>
    <font>
      <strike/>
      <sz val="10"/>
      <name val="Marianne"/>
      <family val="3"/>
    </font>
    <font>
      <strike/>
      <sz val="11"/>
      <name val="Marianne"/>
      <family val="3"/>
    </font>
    <font>
      <b/>
      <u/>
      <sz val="11"/>
      <name val="Marianne"/>
      <family val="3"/>
    </font>
    <font>
      <sz val="10"/>
      <name val="Calibri"/>
      <family val="2"/>
    </font>
    <font>
      <sz val="10"/>
      <name val="Calibri"/>
      <family val="2"/>
      <scheme val="minor"/>
    </font>
    <font>
      <b/>
      <vertAlign val="superscript"/>
      <sz val="10"/>
      <name val="Marianne"/>
      <family val="3"/>
    </font>
    <font>
      <b/>
      <i/>
      <sz val="10"/>
      <color theme="1"/>
      <name val="Marianne"/>
      <family val="3"/>
    </font>
    <font>
      <b/>
      <i/>
      <sz val="10"/>
      <color theme="1"/>
      <name val="Calibri"/>
      <family val="2"/>
      <scheme val="minor"/>
    </font>
    <font>
      <b/>
      <i/>
      <sz val="10"/>
      <name val="Calibri"/>
      <family val="2"/>
      <scheme val="minor"/>
    </font>
    <font>
      <sz val="11"/>
      <name val="Arial"/>
      <family val="2"/>
    </font>
    <font>
      <sz val="8"/>
      <name val="Arial"/>
      <family val="2"/>
    </font>
    <font>
      <b/>
      <i/>
      <sz val="10"/>
      <color rgb="FF000000"/>
      <name val="Calibri"/>
      <family val="2"/>
      <scheme val="minor"/>
    </font>
    <font>
      <sz val="11"/>
      <color theme="0"/>
      <name val="Calibri"/>
      <family val="2"/>
      <scheme val="minor"/>
    </font>
    <font>
      <b/>
      <vertAlign val="superscript"/>
      <sz val="9"/>
      <color theme="1"/>
      <name val="Marianne"/>
      <family val="3"/>
    </font>
    <font>
      <sz val="8"/>
      <color theme="1"/>
      <name val="Calibri"/>
      <family val="2"/>
      <scheme val="minor"/>
    </font>
    <font>
      <sz val="9"/>
      <color theme="1"/>
      <name val="Calibri"/>
      <family val="2"/>
      <scheme val="minor"/>
    </font>
    <font>
      <sz val="9"/>
      <color theme="1"/>
      <name val="Marianne"/>
      <family val="3"/>
    </font>
    <font>
      <vertAlign val="superscript"/>
      <sz val="9"/>
      <color theme="1"/>
      <name val="Marianne"/>
      <family val="3"/>
    </font>
    <font>
      <sz val="10"/>
      <color theme="0"/>
      <name val="Marianne"/>
      <family val="3"/>
    </font>
    <font>
      <i/>
      <sz val="9"/>
      <color theme="1"/>
      <name val="Marianne"/>
      <family val="3"/>
    </font>
  </fonts>
  <fills count="6">
    <fill>
      <patternFill patternType="none"/>
    </fill>
    <fill>
      <patternFill patternType="gray125"/>
    </fill>
    <fill>
      <patternFill patternType="solid">
        <fgColor theme="2"/>
        <bgColor indexed="64"/>
      </patternFill>
    </fill>
    <fill>
      <patternFill patternType="solid">
        <fgColor rgb="FFFFFF00"/>
        <bgColor indexed="64"/>
      </patternFill>
    </fill>
    <fill>
      <patternFill patternType="solid">
        <fgColor theme="0"/>
        <bgColor indexed="64"/>
      </patternFill>
    </fill>
    <fill>
      <patternFill patternType="solid">
        <fgColor rgb="FFFFFFFF"/>
        <bgColor indexed="64"/>
      </patternFill>
    </fill>
  </fills>
  <borders count="55">
    <border>
      <left/>
      <right/>
      <top/>
      <bottom/>
      <diagonal/>
    </border>
    <border>
      <left/>
      <right/>
      <top/>
      <bottom style="thin">
        <color theme="2" tint="-9.9978637043366805E-2"/>
      </bottom>
      <diagonal/>
    </border>
    <border>
      <left style="medium">
        <color rgb="FF000000"/>
      </left>
      <right style="thin">
        <color rgb="FFC1C1C1"/>
      </right>
      <top style="medium">
        <color rgb="FF000000"/>
      </top>
      <bottom style="thin">
        <color rgb="FFC1C1C1"/>
      </bottom>
      <diagonal/>
    </border>
    <border>
      <left style="thin">
        <color rgb="FFC1C1C1"/>
      </left>
      <right style="thin">
        <color rgb="FFC1C1C1"/>
      </right>
      <top style="medium">
        <color rgb="FF000000"/>
      </top>
      <bottom style="thin">
        <color rgb="FFC1C1C1"/>
      </bottom>
      <diagonal/>
    </border>
    <border>
      <left style="thin">
        <color rgb="FFC1C1C1"/>
      </left>
      <right style="medium">
        <color rgb="FF000000"/>
      </right>
      <top style="medium">
        <color rgb="FF000000"/>
      </top>
      <bottom style="thin">
        <color rgb="FFC1C1C1"/>
      </bottom>
      <diagonal/>
    </border>
    <border>
      <left style="medium">
        <color rgb="FF000000"/>
      </left>
      <right style="thin">
        <color rgb="FFC1C1C1"/>
      </right>
      <top style="thin">
        <color rgb="FFC1C1C1"/>
      </top>
      <bottom style="thin">
        <color rgb="FFC1C1C1"/>
      </bottom>
      <diagonal/>
    </border>
    <border>
      <left style="thin">
        <color rgb="FFC1C1C1"/>
      </left>
      <right style="thin">
        <color rgb="FFC1C1C1"/>
      </right>
      <top style="thin">
        <color rgb="FFC1C1C1"/>
      </top>
      <bottom style="thin">
        <color rgb="FFC1C1C1"/>
      </bottom>
      <diagonal/>
    </border>
    <border>
      <left style="thin">
        <color rgb="FFC1C1C1"/>
      </left>
      <right style="medium">
        <color rgb="FF000000"/>
      </right>
      <top style="thin">
        <color rgb="FFC1C1C1"/>
      </top>
      <bottom style="thin">
        <color rgb="FFC1C1C1"/>
      </bottom>
      <diagonal/>
    </border>
    <border>
      <left style="medium">
        <color rgb="FF000000"/>
      </left>
      <right style="thin">
        <color rgb="FFC1C1C1"/>
      </right>
      <top style="thin">
        <color rgb="FFC1C1C1"/>
      </top>
      <bottom style="medium">
        <color rgb="FF000000"/>
      </bottom>
      <diagonal/>
    </border>
    <border>
      <left style="thin">
        <color rgb="FFC1C1C1"/>
      </left>
      <right style="thin">
        <color rgb="FFC1C1C1"/>
      </right>
      <top style="thin">
        <color rgb="FFC1C1C1"/>
      </top>
      <bottom style="medium">
        <color rgb="FF000000"/>
      </bottom>
      <diagonal/>
    </border>
    <border>
      <left style="thin">
        <color rgb="FFC1C1C1"/>
      </left>
      <right style="medium">
        <color rgb="FF000000"/>
      </right>
      <top style="thin">
        <color rgb="FFC1C1C1"/>
      </top>
      <bottom style="medium">
        <color rgb="FF000000"/>
      </bottom>
      <diagonal/>
    </border>
    <border>
      <left style="medium">
        <color rgb="FF000000"/>
      </left>
      <right style="thin">
        <color rgb="FFC1C1C1"/>
      </right>
      <top/>
      <bottom style="thin">
        <color rgb="FFC1C1C1"/>
      </bottom>
      <diagonal/>
    </border>
    <border>
      <left style="thin">
        <color rgb="FFC1C1C1"/>
      </left>
      <right style="thin">
        <color rgb="FFC1C1C1"/>
      </right>
      <top/>
      <bottom style="thin">
        <color rgb="FFC1C1C1"/>
      </bottom>
      <diagonal/>
    </border>
    <border>
      <left style="thin">
        <color rgb="FFC1C1C1"/>
      </left>
      <right style="medium">
        <color rgb="FF000000"/>
      </right>
      <top/>
      <bottom style="thin">
        <color rgb="FFC1C1C1"/>
      </bottom>
      <diagonal/>
    </border>
    <border>
      <left style="medium">
        <color rgb="FF000000"/>
      </left>
      <right style="thin">
        <color rgb="FFC1C1C1"/>
      </right>
      <top style="medium">
        <color rgb="FF000000"/>
      </top>
      <bottom/>
      <diagonal/>
    </border>
    <border>
      <left style="thin">
        <color rgb="FFC1C1C1"/>
      </left>
      <right style="thin">
        <color rgb="FFC1C1C1"/>
      </right>
      <top style="medium">
        <color rgb="FF000000"/>
      </top>
      <bottom/>
      <diagonal/>
    </border>
    <border>
      <left style="thin">
        <color rgb="FFC1C1C1"/>
      </left>
      <right style="medium">
        <color rgb="FF000000"/>
      </right>
      <top style="medium">
        <color rgb="FF000000"/>
      </top>
      <bottom/>
      <diagonal/>
    </border>
    <border>
      <left style="medium">
        <color rgb="FF000000"/>
      </left>
      <right style="hair">
        <color rgb="FF000000"/>
      </right>
      <top style="medium">
        <color rgb="FF000000"/>
      </top>
      <bottom style="hair">
        <color rgb="FF000000"/>
      </bottom>
      <diagonal/>
    </border>
    <border>
      <left style="hair">
        <color rgb="FF000000"/>
      </left>
      <right style="hair">
        <color rgb="FF000000"/>
      </right>
      <top style="medium">
        <color rgb="FF000000"/>
      </top>
      <bottom style="hair">
        <color rgb="FF000000"/>
      </bottom>
      <diagonal/>
    </border>
    <border>
      <left style="hair">
        <color rgb="FF000000"/>
      </left>
      <right style="medium">
        <color rgb="FF000000"/>
      </right>
      <top style="medium">
        <color rgb="FF000000"/>
      </top>
      <bottom style="hair">
        <color rgb="FF000000"/>
      </bottom>
      <diagonal/>
    </border>
    <border>
      <left style="medium">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medium">
        <color rgb="FF000000"/>
      </right>
      <top style="hair">
        <color rgb="FF000000"/>
      </top>
      <bottom style="hair">
        <color rgb="FF000000"/>
      </bottom>
      <diagonal/>
    </border>
    <border>
      <left style="medium">
        <color rgb="FF000000"/>
      </left>
      <right style="hair">
        <color rgb="FF000000"/>
      </right>
      <top style="hair">
        <color rgb="FF000000"/>
      </top>
      <bottom style="medium">
        <color rgb="FF000000"/>
      </bottom>
      <diagonal/>
    </border>
    <border>
      <left style="hair">
        <color rgb="FF000000"/>
      </left>
      <right style="hair">
        <color rgb="FF000000"/>
      </right>
      <top style="hair">
        <color rgb="FF000000"/>
      </top>
      <bottom style="medium">
        <color rgb="FF000000"/>
      </bottom>
      <diagonal/>
    </border>
    <border>
      <left style="hair">
        <color rgb="FF000000"/>
      </left>
      <right style="medium">
        <color rgb="FF000000"/>
      </right>
      <top style="hair">
        <color rgb="FF000000"/>
      </top>
      <bottom style="medium">
        <color rgb="FF000000"/>
      </bottom>
      <diagonal/>
    </border>
    <border>
      <left style="thin">
        <color indexed="64"/>
      </left>
      <right style="thin">
        <color indexed="64"/>
      </right>
      <top style="thin">
        <color indexed="64"/>
      </top>
      <bottom style="thin">
        <color indexed="64"/>
      </bottom>
      <diagonal/>
    </border>
    <border>
      <left style="thin">
        <color rgb="FFC1C1C1"/>
      </left>
      <right style="thin">
        <color rgb="FFC1C1C1"/>
      </right>
      <top style="thin">
        <color rgb="FFC1C1C1"/>
      </top>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389">
    <xf numFmtId="0" fontId="0" fillId="0" borderId="0" xfId="0"/>
    <xf numFmtId="0" fontId="0" fillId="0" borderId="0" xfId="0" applyAlignment="1">
      <alignment vertical="center" wrapText="1"/>
    </xf>
    <xf numFmtId="0" fontId="0" fillId="0" borderId="0" xfId="0" applyAlignment="1">
      <alignment vertical="center"/>
    </xf>
    <xf numFmtId="0" fontId="0" fillId="0" borderId="0" xfId="0" applyAlignment="1">
      <alignment horizontal="center" vertical="center" wrapText="1"/>
    </xf>
    <xf numFmtId="0" fontId="0" fillId="0" borderId="0" xfId="0" applyAlignment="1">
      <alignment horizontal="center" vertical="center"/>
    </xf>
    <xf numFmtId="164" fontId="0" fillId="0" borderId="0" xfId="1" applyNumberFormat="1" applyFont="1" applyAlignment="1">
      <alignment horizontal="center" vertical="center"/>
    </xf>
    <xf numFmtId="165" fontId="5" fillId="0" borderId="0" xfId="0" applyNumberFormat="1" applyFont="1" applyFill="1" applyBorder="1" applyAlignment="1">
      <alignment horizontal="center" vertical="center" wrapText="1"/>
    </xf>
    <xf numFmtId="166" fontId="0" fillId="0" borderId="0" xfId="0" applyNumberFormat="1" applyAlignment="1">
      <alignment horizontal="center" vertical="center"/>
    </xf>
    <xf numFmtId="3" fontId="6" fillId="0" borderId="0" xfId="0" applyNumberFormat="1" applyFont="1" applyFill="1" applyBorder="1" applyAlignment="1">
      <alignment horizontal="center" vertical="center"/>
    </xf>
    <xf numFmtId="0" fontId="5" fillId="0" borderId="0" xfId="0" applyFont="1" applyAlignment="1">
      <alignment horizontal="center" vertical="center"/>
    </xf>
    <xf numFmtId="0" fontId="3" fillId="0" borderId="0" xfId="0" applyFont="1" applyAlignment="1">
      <alignment vertical="center" wrapText="1"/>
    </xf>
    <xf numFmtId="0" fontId="0" fillId="0" borderId="0" xfId="0" quotePrefix="1" applyAlignment="1">
      <alignment horizontal="center" vertical="center"/>
    </xf>
    <xf numFmtId="0" fontId="0" fillId="0" borderId="0" xfId="0" quotePrefix="1" applyAlignment="1">
      <alignment vertical="center"/>
    </xf>
    <xf numFmtId="0" fontId="0" fillId="2" borderId="0" xfId="0" applyFill="1" applyAlignment="1">
      <alignment vertical="center" wrapText="1"/>
    </xf>
    <xf numFmtId="0" fontId="3" fillId="2" borderId="0" xfId="0" applyFont="1" applyFill="1" applyAlignment="1">
      <alignment vertical="center" wrapText="1"/>
    </xf>
    <xf numFmtId="164" fontId="0" fillId="2" borderId="0" xfId="1" applyNumberFormat="1" applyFont="1" applyFill="1" applyAlignment="1">
      <alignment horizontal="center" vertical="center"/>
    </xf>
    <xf numFmtId="165" fontId="7" fillId="0" borderId="1" xfId="0" applyNumberFormat="1" applyFont="1" applyFill="1" applyBorder="1" applyAlignment="1">
      <alignment horizontal="center" vertical="center" wrapText="1"/>
    </xf>
    <xf numFmtId="0" fontId="8" fillId="0" borderId="0" xfId="0" applyFont="1" applyAlignment="1">
      <alignment vertical="center"/>
    </xf>
    <xf numFmtId="0" fontId="7" fillId="0" borderId="0" xfId="0" applyFont="1" applyAlignment="1">
      <alignment horizontal="center" vertical="center"/>
    </xf>
    <xf numFmtId="165" fontId="7" fillId="0" borderId="0" xfId="0" applyNumberFormat="1" applyFont="1" applyFill="1" applyBorder="1" applyAlignment="1">
      <alignment horizontal="center" vertical="center" wrapText="1"/>
    </xf>
    <xf numFmtId="0" fontId="8" fillId="0" borderId="0" xfId="0" applyFont="1" applyAlignment="1">
      <alignment horizontal="center" vertical="center"/>
    </xf>
    <xf numFmtId="0" fontId="0" fillId="2" borderId="0" xfId="0" applyFill="1" applyAlignment="1">
      <alignment horizontal="center" vertical="center" wrapText="1"/>
    </xf>
    <xf numFmtId="0" fontId="9" fillId="0" borderId="0" xfId="0" applyFont="1"/>
    <xf numFmtId="0" fontId="9" fillId="0" borderId="0" xfId="0" applyFont="1" applyAlignment="1">
      <alignment horizontal="center" vertical="center"/>
    </xf>
    <xf numFmtId="164" fontId="0" fillId="3" borderId="0" xfId="1" applyNumberFormat="1" applyFont="1" applyFill="1" applyAlignment="1">
      <alignment horizontal="center" vertical="center"/>
    </xf>
    <xf numFmtId="9" fontId="0" fillId="2" borderId="0" xfId="2" applyFont="1" applyFill="1" applyAlignment="1">
      <alignment horizontal="center" vertical="center"/>
    </xf>
    <xf numFmtId="0" fontId="3" fillId="0" borderId="2" xfId="0" applyFont="1" applyBorder="1" applyAlignment="1">
      <alignment horizontal="center" vertical="top" wrapText="1"/>
    </xf>
    <xf numFmtId="0" fontId="3" fillId="0" borderId="3" xfId="0" applyFont="1" applyBorder="1" applyAlignment="1">
      <alignment horizontal="center" vertical="top" wrapText="1"/>
    </xf>
    <xf numFmtId="0" fontId="3" fillId="0" borderId="4" xfId="0" applyFont="1" applyBorder="1" applyAlignment="1">
      <alignment horizontal="center" vertical="top" wrapText="1"/>
    </xf>
    <xf numFmtId="0" fontId="0" fillId="0" borderId="5" xfId="0" applyBorder="1" applyAlignment="1">
      <alignment vertical="top" wrapText="1"/>
    </xf>
    <xf numFmtId="0" fontId="0" fillId="0" borderId="6" xfId="0" applyBorder="1" applyAlignment="1">
      <alignment vertical="top"/>
    </xf>
    <xf numFmtId="0" fontId="0" fillId="0" borderId="6" xfId="0" applyBorder="1" applyAlignment="1">
      <alignment vertical="top" wrapText="1"/>
    </xf>
    <xf numFmtId="0" fontId="0" fillId="0" borderId="7" xfId="0" applyBorder="1" applyAlignment="1">
      <alignment vertical="top" wrapText="1"/>
    </xf>
    <xf numFmtId="0" fontId="0" fillId="0" borderId="7" xfId="0" applyBorder="1" applyAlignment="1">
      <alignment vertical="top"/>
    </xf>
    <xf numFmtId="0" fontId="0" fillId="0" borderId="8" xfId="0" applyBorder="1" applyAlignment="1">
      <alignment vertical="top" wrapText="1"/>
    </xf>
    <xf numFmtId="0" fontId="0" fillId="0" borderId="9" xfId="0" applyBorder="1" applyAlignment="1">
      <alignment vertical="top" wrapText="1"/>
    </xf>
    <xf numFmtId="0" fontId="0" fillId="0" borderId="9" xfId="0" applyBorder="1" applyAlignment="1">
      <alignment vertical="top"/>
    </xf>
    <xf numFmtId="0" fontId="0" fillId="0" borderId="10" xfId="0" applyBorder="1" applyAlignment="1">
      <alignment vertical="top"/>
    </xf>
    <xf numFmtId="0" fontId="3" fillId="0" borderId="12" xfId="0" applyFont="1" applyBorder="1" applyAlignment="1">
      <alignment horizontal="center" vertical="top" wrapText="1"/>
    </xf>
    <xf numFmtId="0" fontId="2" fillId="0" borderId="0" xfId="0" applyFont="1"/>
    <xf numFmtId="0" fontId="14" fillId="0" borderId="0" xfId="0" applyFont="1"/>
    <xf numFmtId="0" fontId="0" fillId="0" borderId="10" xfId="0" applyBorder="1" applyAlignment="1">
      <alignment vertical="top" wrapText="1"/>
    </xf>
    <xf numFmtId="0" fontId="3" fillId="0" borderId="15" xfId="0" applyFont="1" applyBorder="1" applyAlignment="1">
      <alignment horizontal="center" vertical="top" wrapText="1"/>
    </xf>
    <xf numFmtId="0" fontId="3" fillId="0" borderId="17" xfId="0" applyFont="1" applyBorder="1" applyAlignment="1">
      <alignment horizontal="center" vertical="top" wrapText="1"/>
    </xf>
    <xf numFmtId="0" fontId="3" fillId="0" borderId="18" xfId="0" applyFont="1" applyBorder="1" applyAlignment="1">
      <alignment horizontal="center" vertical="top" wrapText="1"/>
    </xf>
    <xf numFmtId="0" fontId="13" fillId="0" borderId="18" xfId="0" applyFont="1" applyBorder="1" applyAlignment="1">
      <alignment horizontal="center" vertical="top" wrapText="1"/>
    </xf>
    <xf numFmtId="0" fontId="13" fillId="0" borderId="19" xfId="0" applyFont="1" applyBorder="1" applyAlignment="1">
      <alignment horizontal="center" vertical="top" wrapText="1"/>
    </xf>
    <xf numFmtId="0" fontId="0" fillId="0" borderId="20" xfId="0" applyBorder="1" applyAlignment="1">
      <alignment vertical="top" wrapText="1"/>
    </xf>
    <xf numFmtId="0" fontId="0" fillId="0" borderId="21" xfId="0" applyBorder="1" applyAlignment="1">
      <alignment vertical="top" wrapText="1"/>
    </xf>
    <xf numFmtId="0" fontId="0" fillId="0" borderId="21" xfId="0" applyBorder="1" applyAlignment="1">
      <alignment vertical="top"/>
    </xf>
    <xf numFmtId="2" fontId="0" fillId="0" borderId="21" xfId="0" applyNumberFormat="1" applyBorder="1" applyAlignment="1">
      <alignment vertical="top"/>
    </xf>
    <xf numFmtId="2" fontId="14" fillId="0" borderId="21" xfId="0" applyNumberFormat="1" applyFont="1" applyBorder="1" applyAlignment="1">
      <alignment vertical="top"/>
    </xf>
    <xf numFmtId="2" fontId="14" fillId="0" borderId="22" xfId="0" applyNumberFormat="1" applyFont="1" applyBorder="1" applyAlignment="1">
      <alignment vertical="top"/>
    </xf>
    <xf numFmtId="2" fontId="0" fillId="0" borderId="21" xfId="0" applyNumberFormat="1" applyBorder="1" applyAlignment="1">
      <alignment vertical="top" wrapText="1"/>
    </xf>
    <xf numFmtId="2" fontId="14" fillId="0" borderId="21" xfId="0" applyNumberFormat="1" applyFont="1" applyBorder="1" applyAlignment="1">
      <alignment vertical="top" wrapText="1"/>
    </xf>
    <xf numFmtId="2" fontId="14" fillId="0" borderId="22" xfId="0" applyNumberFormat="1" applyFont="1" applyBorder="1" applyAlignment="1">
      <alignment vertical="top" wrapText="1"/>
    </xf>
    <xf numFmtId="0" fontId="0" fillId="0" borderId="23" xfId="0" applyBorder="1" applyAlignment="1">
      <alignment vertical="top" wrapText="1"/>
    </xf>
    <xf numFmtId="0" fontId="0" fillId="0" borderId="24" xfId="0" applyBorder="1" applyAlignment="1">
      <alignment vertical="top" wrapText="1"/>
    </xf>
    <xf numFmtId="2" fontId="0" fillId="0" borderId="24" xfId="0" applyNumberFormat="1" applyBorder="1" applyAlignment="1">
      <alignment vertical="top" wrapText="1"/>
    </xf>
    <xf numFmtId="2" fontId="14" fillId="0" borderId="24" xfId="0" applyNumberFormat="1" applyFont="1" applyBorder="1" applyAlignment="1">
      <alignment vertical="top" wrapText="1"/>
    </xf>
    <xf numFmtId="0" fontId="0" fillId="0" borderId="24" xfId="0" applyBorder="1" applyAlignment="1">
      <alignment vertical="top"/>
    </xf>
    <xf numFmtId="2" fontId="14" fillId="0" borderId="25" xfId="0" applyNumberFormat="1" applyFont="1" applyBorder="1" applyAlignment="1">
      <alignment vertical="top" wrapText="1"/>
    </xf>
    <xf numFmtId="2" fontId="0" fillId="0" borderId="6" xfId="0" applyNumberFormat="1" applyBorder="1" applyAlignment="1">
      <alignment vertical="top" wrapText="1"/>
    </xf>
    <xf numFmtId="0" fontId="15" fillId="0" borderId="0" xfId="0" applyFont="1"/>
    <xf numFmtId="164" fontId="0" fillId="0" borderId="0" xfId="0" applyNumberFormat="1" applyAlignment="1">
      <alignment horizontal="center" vertical="center"/>
    </xf>
    <xf numFmtId="164" fontId="2" fillId="0" borderId="0" xfId="0" applyNumberFormat="1" applyFont="1" applyAlignment="1">
      <alignment horizontal="center" vertical="center"/>
    </xf>
    <xf numFmtId="9" fontId="0" fillId="0" borderId="0" xfId="2" applyFont="1" applyAlignment="1">
      <alignment vertical="center"/>
    </xf>
    <xf numFmtId="9" fontId="2" fillId="0" borderId="0" xfId="2" applyFont="1" applyAlignment="1">
      <alignment vertical="center"/>
    </xf>
    <xf numFmtId="164" fontId="0" fillId="0" borderId="0" xfId="0" applyNumberFormat="1" applyAlignment="1">
      <alignment vertical="center"/>
    </xf>
    <xf numFmtId="9" fontId="14" fillId="0" borderId="0" xfId="2" applyFont="1" applyAlignment="1">
      <alignment vertical="center"/>
    </xf>
    <xf numFmtId="0" fontId="3" fillId="0" borderId="15" xfId="0" applyFont="1" applyBorder="1" applyAlignment="1">
      <alignment horizontal="center" vertical="top" wrapText="1"/>
    </xf>
    <xf numFmtId="0" fontId="3" fillId="0" borderId="12" xfId="0" applyFont="1" applyBorder="1" applyAlignment="1">
      <alignment horizontal="center" vertical="top" wrapText="1"/>
    </xf>
    <xf numFmtId="0" fontId="9" fillId="4" borderId="0" xfId="0" applyFont="1" applyFill="1"/>
    <xf numFmtId="2" fontId="14" fillId="0" borderId="0" xfId="0" applyNumberFormat="1" applyFont="1" applyBorder="1" applyAlignment="1">
      <alignment vertical="top"/>
    </xf>
    <xf numFmtId="2" fontId="0" fillId="0" borderId="27" xfId="0" applyNumberFormat="1" applyBorder="1" applyAlignment="1">
      <alignment vertical="top" wrapText="1"/>
    </xf>
    <xf numFmtId="3" fontId="16" fillId="0" borderId="0" xfId="0" applyNumberFormat="1" applyFont="1" applyFill="1" applyBorder="1" applyAlignment="1">
      <alignment horizontal="center" vertical="center"/>
    </xf>
    <xf numFmtId="0" fontId="0" fillId="4" borderId="0" xfId="0" applyFill="1"/>
    <xf numFmtId="0" fontId="10" fillId="4" borderId="0" xfId="0" applyFont="1" applyFill="1" applyAlignment="1">
      <alignment horizontal="left" vertical="top"/>
    </xf>
    <xf numFmtId="0" fontId="17" fillId="4" borderId="0" xfId="0" applyFont="1" applyFill="1" applyAlignment="1">
      <alignment horizontal="left" vertical="top"/>
    </xf>
    <xf numFmtId="164" fontId="9" fillId="4" borderId="0" xfId="1" applyNumberFormat="1" applyFont="1" applyFill="1" applyAlignment="1">
      <alignment horizontal="center" vertical="center"/>
    </xf>
    <xf numFmtId="0" fontId="9" fillId="4" borderId="0" xfId="0" applyFont="1" applyFill="1" applyAlignment="1">
      <alignment horizontal="center"/>
    </xf>
    <xf numFmtId="0" fontId="9" fillId="4" borderId="0" xfId="0" applyFont="1" applyFill="1" applyAlignment="1">
      <alignment horizontal="center" vertical="center"/>
    </xf>
    <xf numFmtId="0" fontId="19" fillId="4" borderId="0" xfId="0" applyFont="1" applyFill="1"/>
    <xf numFmtId="0" fontId="17" fillId="4" borderId="0" xfId="0" applyFont="1" applyFill="1" applyAlignment="1">
      <alignment horizontal="left" vertical="center"/>
    </xf>
    <xf numFmtId="2" fontId="0" fillId="0" borderId="0" xfId="0" applyNumberFormat="1" applyBorder="1" applyAlignment="1">
      <alignment vertical="top" wrapText="1"/>
    </xf>
    <xf numFmtId="0" fontId="3" fillId="0" borderId="0" xfId="0" applyFont="1" applyBorder="1" applyAlignment="1">
      <alignment horizontal="center" vertical="top" wrapText="1"/>
    </xf>
    <xf numFmtId="0" fontId="3" fillId="0" borderId="15" xfId="0" applyFont="1" applyBorder="1" applyAlignment="1">
      <alignment horizontal="center" vertical="top" wrapText="1"/>
    </xf>
    <xf numFmtId="0" fontId="3" fillId="0" borderId="12" xfId="0" applyFont="1" applyBorder="1" applyAlignment="1">
      <alignment horizontal="center" vertical="top" wrapText="1"/>
    </xf>
    <xf numFmtId="164" fontId="0" fillId="4" borderId="0" xfId="0" applyNumberFormat="1" applyFill="1"/>
    <xf numFmtId="0" fontId="0" fillId="0" borderId="0" xfId="0" applyFont="1" applyAlignment="1">
      <alignment vertical="center" wrapText="1"/>
    </xf>
    <xf numFmtId="1" fontId="0" fillId="2" borderId="0" xfId="0" applyNumberFormat="1" applyFont="1" applyFill="1" applyAlignment="1">
      <alignment vertical="center" wrapText="1"/>
    </xf>
    <xf numFmtId="0" fontId="9" fillId="4" borderId="0" xfId="0" applyFont="1" applyFill="1" applyBorder="1"/>
    <xf numFmtId="1" fontId="9" fillId="4" borderId="0" xfId="0" applyNumberFormat="1" applyFont="1" applyFill="1"/>
    <xf numFmtId="0" fontId="27" fillId="4" borderId="0" xfId="0" applyFont="1" applyFill="1" applyBorder="1" applyAlignment="1">
      <alignment vertical="center"/>
    </xf>
    <xf numFmtId="0" fontId="10" fillId="0" borderId="0" xfId="0" applyFont="1"/>
    <xf numFmtId="0" fontId="27" fillId="4" borderId="0" xfId="0" applyFont="1" applyFill="1" applyBorder="1" applyAlignment="1"/>
    <xf numFmtId="0" fontId="27" fillId="4" borderId="0" xfId="0" applyFont="1" applyFill="1" applyBorder="1" applyAlignment="1">
      <alignment vertical="center" wrapText="1"/>
    </xf>
    <xf numFmtId="0" fontId="10" fillId="4" borderId="0" xfId="0" applyFont="1" applyFill="1"/>
    <xf numFmtId="0" fontId="0" fillId="3" borderId="0" xfId="0" applyFill="1" applyAlignment="1">
      <alignment vertical="center" wrapText="1"/>
    </xf>
    <xf numFmtId="9" fontId="0" fillId="3" borderId="0" xfId="2" applyFont="1" applyFill="1" applyAlignment="1">
      <alignment horizontal="center" vertical="center"/>
    </xf>
    <xf numFmtId="0" fontId="32" fillId="4" borderId="0" xfId="0" applyFont="1" applyFill="1"/>
    <xf numFmtId="0" fontId="12" fillId="4" borderId="0" xfId="0" applyFont="1" applyFill="1"/>
    <xf numFmtId="0" fontId="14" fillId="4" borderId="0" xfId="0" applyFont="1" applyFill="1"/>
    <xf numFmtId="0" fontId="27" fillId="4" borderId="0" xfId="0" applyFont="1" applyFill="1" applyAlignment="1">
      <alignment horizontal="left" vertical="top"/>
    </xf>
    <xf numFmtId="0" fontId="28" fillId="4" borderId="0" xfId="0" applyFont="1" applyFill="1" applyAlignment="1">
      <alignment horizontal="left" vertical="top"/>
    </xf>
    <xf numFmtId="0" fontId="35" fillId="4" borderId="0" xfId="0" applyFont="1" applyFill="1"/>
    <xf numFmtId="0" fontId="23" fillId="4" borderId="0" xfId="0" applyFont="1" applyFill="1"/>
    <xf numFmtId="0" fontId="20" fillId="4" borderId="44" xfId="0" applyFont="1" applyFill="1" applyBorder="1" applyAlignment="1">
      <alignment horizontal="left" vertical="top"/>
    </xf>
    <xf numFmtId="0" fontId="20" fillId="4" borderId="44" xfId="0" applyFont="1" applyFill="1" applyBorder="1" applyAlignment="1">
      <alignment horizontal="left" vertical="center" wrapText="1"/>
    </xf>
    <xf numFmtId="0" fontId="20" fillId="4" borderId="45" xfId="0" applyFont="1" applyFill="1" applyBorder="1" applyAlignment="1">
      <alignment horizontal="left" vertical="top"/>
    </xf>
    <xf numFmtId="1" fontId="0" fillId="4" borderId="0" xfId="0" applyNumberFormat="1" applyFill="1"/>
    <xf numFmtId="0" fontId="12" fillId="4" borderId="0" xfId="0" applyFont="1" applyFill="1" applyAlignment="1">
      <alignment horizontal="left" wrapText="1"/>
    </xf>
    <xf numFmtId="0" fontId="12" fillId="4" borderId="0" xfId="0" applyFont="1" applyFill="1" applyAlignment="1">
      <alignment wrapText="1"/>
    </xf>
    <xf numFmtId="1" fontId="27" fillId="4" borderId="0" xfId="0" applyNumberFormat="1" applyFont="1" applyFill="1" applyBorder="1" applyAlignment="1">
      <alignment horizontal="center" vertical="center" wrapText="1"/>
    </xf>
    <xf numFmtId="1" fontId="12" fillId="4" borderId="0" xfId="0" applyNumberFormat="1" applyFont="1" applyFill="1"/>
    <xf numFmtId="1" fontId="27" fillId="4" borderId="49" xfId="0" applyNumberFormat="1" applyFont="1" applyFill="1" applyBorder="1" applyAlignment="1">
      <alignment horizontal="center" vertical="center" wrapText="1"/>
    </xf>
    <xf numFmtId="0" fontId="27" fillId="4" borderId="0" xfId="0" applyFont="1" applyFill="1"/>
    <xf numFmtId="1" fontId="12" fillId="4" borderId="0" xfId="0" applyNumberFormat="1" applyFont="1" applyFill="1" applyAlignment="1">
      <alignment wrapText="1"/>
    </xf>
    <xf numFmtId="1" fontId="27" fillId="4" borderId="49" xfId="0" applyNumberFormat="1" applyFont="1" applyFill="1" applyBorder="1" applyAlignment="1">
      <alignment horizontal="center" vertical="center"/>
    </xf>
    <xf numFmtId="0" fontId="38" fillId="4" borderId="0" xfId="0" applyFont="1" applyFill="1" applyBorder="1" applyAlignment="1"/>
    <xf numFmtId="0" fontId="39" fillId="4" borderId="0" xfId="0" applyFont="1" applyFill="1"/>
    <xf numFmtId="0" fontId="38" fillId="4" borderId="0" xfId="0" applyFont="1" applyFill="1" applyBorder="1" applyAlignment="1">
      <alignment vertical="center" wrapText="1"/>
    </xf>
    <xf numFmtId="0" fontId="35" fillId="4" borderId="0" xfId="0" applyFont="1" applyFill="1" applyAlignment="1">
      <alignment horizontal="left"/>
    </xf>
    <xf numFmtId="0" fontId="40" fillId="4" borderId="0" xfId="0" applyFont="1" applyFill="1"/>
    <xf numFmtId="0" fontId="12" fillId="4" borderId="0" xfId="0" applyFont="1" applyFill="1" applyAlignment="1">
      <alignment vertical="center"/>
    </xf>
    <xf numFmtId="166" fontId="12" fillId="4" borderId="0" xfId="0" applyNumberFormat="1" applyFont="1" applyFill="1"/>
    <xf numFmtId="1" fontId="27" fillId="4" borderId="50" xfId="0" applyNumberFormat="1" applyFont="1" applyFill="1" applyBorder="1" applyAlignment="1">
      <alignment horizontal="center" vertical="center" wrapText="1"/>
    </xf>
    <xf numFmtId="1" fontId="27" fillId="4" borderId="51" xfId="0" applyNumberFormat="1" applyFont="1" applyFill="1" applyBorder="1" applyAlignment="1">
      <alignment horizontal="center" vertical="center" wrapText="1"/>
    </xf>
    <xf numFmtId="0" fontId="28" fillId="4" borderId="52" xfId="0" applyFont="1" applyFill="1" applyBorder="1" applyAlignment="1">
      <alignment horizontal="center" vertical="center" wrapText="1"/>
    </xf>
    <xf numFmtId="0" fontId="28" fillId="4" borderId="48" xfId="0" applyFont="1" applyFill="1" applyBorder="1" applyAlignment="1">
      <alignment horizontal="center" vertical="center"/>
    </xf>
    <xf numFmtId="0" fontId="28" fillId="4" borderId="26" xfId="0" applyFont="1" applyFill="1" applyBorder="1" applyAlignment="1">
      <alignment horizontal="center" vertical="center" wrapText="1"/>
    </xf>
    <xf numFmtId="1" fontId="27" fillId="4" borderId="0" xfId="0" applyNumberFormat="1" applyFont="1" applyFill="1" applyBorder="1" applyAlignment="1">
      <alignment horizontal="center" vertical="center"/>
    </xf>
    <xf numFmtId="0" fontId="28" fillId="4" borderId="26" xfId="0" applyFont="1" applyFill="1" applyBorder="1" applyAlignment="1">
      <alignment horizontal="center" vertical="center"/>
    </xf>
    <xf numFmtId="0" fontId="27" fillId="4" borderId="0" xfId="0" applyFont="1" applyFill="1" applyBorder="1" applyAlignment="1">
      <alignment horizontal="left" vertical="center"/>
    </xf>
    <xf numFmtId="0" fontId="27" fillId="4" borderId="0" xfId="0" applyFont="1" applyFill="1" applyBorder="1" applyAlignment="1">
      <alignment horizontal="center" vertical="center" wrapText="1"/>
    </xf>
    <xf numFmtId="0" fontId="27" fillId="4" borderId="26" xfId="0" applyFont="1" applyFill="1" applyBorder="1" applyAlignment="1">
      <alignment horizontal="center" vertical="center" wrapText="1"/>
    </xf>
    <xf numFmtId="1" fontId="20" fillId="4" borderId="26" xfId="0" applyNumberFormat="1" applyFont="1" applyFill="1" applyBorder="1" applyAlignment="1">
      <alignment horizontal="center" vertical="center" wrapText="1"/>
    </xf>
    <xf numFmtId="0" fontId="28" fillId="4" borderId="26" xfId="0" applyFont="1" applyFill="1" applyBorder="1"/>
    <xf numFmtId="164" fontId="27" fillId="4" borderId="26" xfId="1" applyNumberFormat="1" applyFont="1" applyFill="1" applyBorder="1" applyAlignment="1">
      <alignment horizontal="center" vertical="center"/>
    </xf>
    <xf numFmtId="0" fontId="27" fillId="4" borderId="26" xfId="0" applyFont="1" applyFill="1" applyBorder="1" applyAlignment="1">
      <alignment vertical="center" wrapText="1"/>
    </xf>
    <xf numFmtId="0" fontId="27" fillId="0" borderId="46" xfId="0" applyFont="1" applyFill="1" applyBorder="1" applyAlignment="1">
      <alignment vertical="center" wrapText="1"/>
    </xf>
    <xf numFmtId="164" fontId="27" fillId="4" borderId="46" xfId="1" quotePrefix="1" applyNumberFormat="1" applyFont="1" applyFill="1" applyBorder="1" applyAlignment="1">
      <alignment horizontal="center" vertical="center" wrapText="1"/>
    </xf>
    <xf numFmtId="0" fontId="30" fillId="4" borderId="44" xfId="0" applyFont="1" applyFill="1" applyBorder="1" applyAlignment="1">
      <alignment vertical="center" wrapText="1"/>
    </xf>
    <xf numFmtId="0" fontId="30" fillId="4" borderId="44" xfId="0" applyFont="1" applyFill="1" applyBorder="1" applyAlignment="1">
      <alignment horizontal="center" vertical="center" wrapText="1"/>
    </xf>
    <xf numFmtId="0" fontId="30" fillId="0" borderId="44" xfId="0" applyFont="1" applyFill="1" applyBorder="1" applyAlignment="1">
      <alignment vertical="center" wrapText="1"/>
    </xf>
    <xf numFmtId="0" fontId="27" fillId="0" borderId="26" xfId="0" applyFont="1" applyFill="1" applyBorder="1" applyAlignment="1">
      <alignment vertical="center" wrapText="1"/>
    </xf>
    <xf numFmtId="164" fontId="27" fillId="0" borderId="26" xfId="1" applyNumberFormat="1" applyFont="1" applyFill="1" applyBorder="1" applyAlignment="1">
      <alignment horizontal="center" vertical="center"/>
    </xf>
    <xf numFmtId="0" fontId="28" fillId="4" borderId="26" xfId="0" applyFont="1" applyFill="1" applyBorder="1" applyAlignment="1">
      <alignment vertical="center" wrapText="1"/>
    </xf>
    <xf numFmtId="0" fontId="27" fillId="4" borderId="46" xfId="0" applyFont="1" applyFill="1" applyBorder="1" applyAlignment="1">
      <alignment vertical="center" wrapText="1"/>
    </xf>
    <xf numFmtId="0" fontId="30" fillId="4" borderId="45" xfId="0" applyFont="1" applyFill="1" applyBorder="1" applyAlignment="1">
      <alignment vertical="center" wrapText="1"/>
    </xf>
    <xf numFmtId="0" fontId="27" fillId="4" borderId="26" xfId="0" applyFont="1" applyFill="1" applyBorder="1" applyAlignment="1">
      <alignment horizontal="left" vertical="center" wrapText="1"/>
    </xf>
    <xf numFmtId="0" fontId="30" fillId="4" borderId="44" xfId="0" applyFont="1" applyFill="1" applyBorder="1" applyAlignment="1">
      <alignment horizontal="left" vertical="center" wrapText="1"/>
    </xf>
    <xf numFmtId="0" fontId="42" fillId="4" borderId="26" xfId="0" applyFont="1" applyFill="1" applyBorder="1"/>
    <xf numFmtId="9" fontId="27" fillId="4" borderId="26" xfId="2" applyFont="1" applyFill="1" applyBorder="1" applyAlignment="1">
      <alignment horizontal="center" vertical="center"/>
    </xf>
    <xf numFmtId="0" fontId="10" fillId="4" borderId="26" xfId="0" applyFont="1" applyFill="1" applyBorder="1" applyAlignment="1">
      <alignment horizontal="center" vertical="center" wrapText="1"/>
    </xf>
    <xf numFmtId="164" fontId="10" fillId="4" borderId="45" xfId="1" applyNumberFormat="1" applyFont="1" applyFill="1" applyBorder="1" applyAlignment="1">
      <alignment horizontal="center" vertical="center"/>
    </xf>
    <xf numFmtId="9" fontId="10" fillId="4" borderId="26" xfId="2" quotePrefix="1" applyFont="1" applyFill="1" applyBorder="1" applyAlignment="1">
      <alignment horizontal="center" vertical="center"/>
    </xf>
    <xf numFmtId="0" fontId="10" fillId="4" borderId="26" xfId="0" applyFont="1" applyFill="1" applyBorder="1" applyAlignment="1">
      <alignment horizontal="left" vertical="center" wrapText="1"/>
    </xf>
    <xf numFmtId="0" fontId="30" fillId="4" borderId="0" xfId="0" applyFont="1" applyFill="1" applyBorder="1" applyAlignment="1">
      <alignment vertical="center" wrapText="1"/>
    </xf>
    <xf numFmtId="0" fontId="35" fillId="4" borderId="0" xfId="0" applyFont="1" applyFill="1" applyAlignment="1">
      <alignment wrapText="1"/>
    </xf>
    <xf numFmtId="0" fontId="26" fillId="4" borderId="26" xfId="0" applyFont="1" applyFill="1" applyBorder="1" applyAlignment="1">
      <alignment vertical="center"/>
    </xf>
    <xf numFmtId="0" fontId="17" fillId="4" borderId="0" xfId="0" applyFont="1" applyFill="1" applyAlignment="1">
      <alignment vertical="center" wrapText="1"/>
    </xf>
    <xf numFmtId="0" fontId="28" fillId="4" borderId="26" xfId="0" applyFont="1" applyFill="1" applyBorder="1" applyAlignment="1">
      <alignment horizontal="left" vertical="center" wrapText="1"/>
    </xf>
    <xf numFmtId="0" fontId="10" fillId="4" borderId="26" xfId="0" applyFont="1" applyFill="1" applyBorder="1"/>
    <xf numFmtId="0" fontId="10" fillId="4" borderId="26" xfId="0" applyFont="1" applyFill="1" applyBorder="1" applyAlignment="1">
      <alignment vertical="center" wrapText="1"/>
    </xf>
    <xf numFmtId="0" fontId="27" fillId="4" borderId="26" xfId="0" applyFont="1" applyFill="1" applyBorder="1"/>
    <xf numFmtId="0" fontId="44" fillId="4" borderId="0" xfId="0" applyFont="1" applyFill="1" applyAlignment="1">
      <alignment horizontal="left" vertical="center"/>
    </xf>
    <xf numFmtId="0" fontId="44" fillId="4" borderId="0" xfId="0" applyFont="1" applyFill="1" applyAlignment="1">
      <alignment horizontal="left" vertical="top"/>
    </xf>
    <xf numFmtId="0" fontId="29" fillId="4" borderId="0" xfId="0" applyFont="1" applyFill="1" applyAlignment="1">
      <alignment horizontal="left" vertical="top"/>
    </xf>
    <xf numFmtId="0" fontId="17" fillId="4" borderId="26" xfId="0" applyFont="1" applyFill="1" applyBorder="1" applyAlignment="1">
      <alignment horizontal="center" vertical="center" wrapText="1"/>
    </xf>
    <xf numFmtId="0" fontId="9" fillId="4" borderId="0" xfId="0" applyFont="1" applyFill="1" applyAlignment="1">
      <alignment horizontal="left" vertical="center" wrapText="1"/>
    </xf>
    <xf numFmtId="0" fontId="11" fillId="4" borderId="0" xfId="0" applyFont="1" applyFill="1" applyAlignment="1">
      <alignment horizontal="center" vertical="center"/>
    </xf>
    <xf numFmtId="166" fontId="9" fillId="4" borderId="0" xfId="0" applyNumberFormat="1" applyFont="1" applyFill="1" applyAlignment="1">
      <alignment horizontal="center" vertical="center"/>
    </xf>
    <xf numFmtId="0" fontId="20" fillId="4" borderId="0" xfId="0" applyFont="1" applyFill="1" applyAlignment="1">
      <alignment horizontal="left" vertical="center"/>
    </xf>
    <xf numFmtId="0" fontId="20" fillId="4" borderId="0" xfId="0" applyFont="1" applyFill="1" applyAlignment="1">
      <alignment vertical="center" wrapText="1"/>
    </xf>
    <xf numFmtId="0" fontId="47" fillId="4" borderId="0" xfId="0" applyFont="1" applyFill="1"/>
    <xf numFmtId="0" fontId="48" fillId="4" borderId="0" xfId="0" applyFont="1" applyFill="1"/>
    <xf numFmtId="1" fontId="27" fillId="4" borderId="0" xfId="2" applyNumberFormat="1" applyFont="1" applyFill="1" applyBorder="1" applyAlignment="1">
      <alignment horizontal="center" vertical="center" wrapText="1"/>
    </xf>
    <xf numFmtId="0" fontId="27" fillId="4" borderId="0" xfId="0" applyFont="1" applyFill="1" applyAlignment="1">
      <alignment vertical="center" wrapText="1"/>
    </xf>
    <xf numFmtId="0" fontId="42" fillId="4" borderId="0" xfId="0" applyFont="1" applyFill="1"/>
    <xf numFmtId="0" fontId="28" fillId="4" borderId="26" xfId="0" applyFont="1" applyFill="1" applyBorder="1" applyAlignment="1">
      <alignment vertical="center"/>
    </xf>
    <xf numFmtId="0" fontId="33" fillId="4" borderId="0" xfId="0" applyFont="1" applyFill="1" applyAlignment="1">
      <alignment horizontal="left" vertical="center"/>
    </xf>
    <xf numFmtId="0" fontId="21" fillId="4" borderId="0" xfId="0" applyFont="1" applyFill="1" applyAlignment="1">
      <alignment horizontal="left" vertical="top"/>
    </xf>
    <xf numFmtId="0" fontId="21" fillId="4" borderId="0" xfId="0" applyFont="1" applyFill="1" applyAlignment="1">
      <alignment vertical="center" wrapText="1"/>
    </xf>
    <xf numFmtId="0" fontId="34" fillId="4" borderId="0" xfId="0" applyFont="1" applyFill="1" applyAlignment="1">
      <alignment horizontal="left" vertical="center"/>
    </xf>
    <xf numFmtId="0" fontId="35" fillId="4" borderId="0" xfId="0" applyFont="1" applyFill="1" applyAlignment="1">
      <alignment vertical="center"/>
    </xf>
    <xf numFmtId="167" fontId="9" fillId="4" borderId="0" xfId="0" applyNumberFormat="1" applyFont="1" applyFill="1"/>
    <xf numFmtId="168" fontId="9" fillId="4" borderId="0" xfId="0" applyNumberFormat="1" applyFont="1" applyFill="1"/>
    <xf numFmtId="0" fontId="9" fillId="4" borderId="0" xfId="0" applyNumberFormat="1" applyFont="1" applyFill="1"/>
    <xf numFmtId="0" fontId="27" fillId="4" borderId="45" xfId="0" applyFont="1" applyFill="1" applyBorder="1" applyAlignment="1">
      <alignment horizontal="center" vertical="center" wrapText="1"/>
    </xf>
    <xf numFmtId="0" fontId="30" fillId="4" borderId="26" xfId="0" applyFont="1" applyFill="1" applyBorder="1" applyAlignment="1">
      <alignment horizontal="center" vertical="center" wrapText="1"/>
    </xf>
    <xf numFmtId="166" fontId="10" fillId="0" borderId="0" xfId="0" applyNumberFormat="1" applyFont="1"/>
    <xf numFmtId="0" fontId="20" fillId="4" borderId="26" xfId="0" applyFont="1" applyFill="1" applyBorder="1" applyAlignment="1">
      <alignment horizontal="left" vertical="center" wrapText="1"/>
    </xf>
    <xf numFmtId="0" fontId="27" fillId="4" borderId="44" xfId="0" applyFont="1" applyFill="1" applyBorder="1" applyAlignment="1">
      <alignment horizontal="left" vertical="center" wrapText="1"/>
    </xf>
    <xf numFmtId="0" fontId="27" fillId="4" borderId="45" xfId="0" applyFont="1" applyFill="1" applyBorder="1" applyAlignment="1">
      <alignment horizontal="left" vertical="center" wrapText="1"/>
    </xf>
    <xf numFmtId="0" fontId="10" fillId="4" borderId="46" xfId="0" applyFont="1" applyFill="1" applyBorder="1" applyAlignment="1">
      <alignment horizontal="left" vertical="center" wrapText="1"/>
    </xf>
    <xf numFmtId="0" fontId="31" fillId="4" borderId="44" xfId="0" applyFont="1" applyFill="1" applyBorder="1" applyAlignment="1">
      <alignment horizontal="left" vertical="center" wrapText="1"/>
    </xf>
    <xf numFmtId="0" fontId="31" fillId="4" borderId="45" xfId="0" applyFont="1" applyFill="1" applyBorder="1" applyAlignment="1">
      <alignment horizontal="left" vertical="center" wrapText="1"/>
    </xf>
    <xf numFmtId="0" fontId="21" fillId="4" borderId="35" xfId="0" applyFont="1" applyFill="1" applyBorder="1" applyAlignment="1">
      <alignment horizontal="center" vertical="center"/>
    </xf>
    <xf numFmtId="0" fontId="28" fillId="4" borderId="35" xfId="0" applyFont="1" applyFill="1" applyBorder="1" applyAlignment="1">
      <alignment horizontal="center" vertical="center"/>
    </xf>
    <xf numFmtId="166" fontId="20" fillId="4" borderId="32" xfId="0" applyNumberFormat="1" applyFont="1" applyFill="1" applyBorder="1" applyAlignment="1">
      <alignment horizontal="center" vertical="center"/>
    </xf>
    <xf numFmtId="0" fontId="10" fillId="4" borderId="28" xfId="0" applyFont="1" applyFill="1" applyBorder="1" applyAlignment="1">
      <alignment horizontal="center"/>
    </xf>
    <xf numFmtId="1" fontId="20" fillId="4" borderId="28" xfId="0" applyNumberFormat="1" applyFont="1" applyFill="1" applyBorder="1" applyAlignment="1">
      <alignment horizontal="center" vertical="center"/>
    </xf>
    <xf numFmtId="0" fontId="20" fillId="4" borderId="28" xfId="0" applyFont="1" applyFill="1" applyBorder="1" applyAlignment="1">
      <alignment horizontal="center" vertical="center"/>
    </xf>
    <xf numFmtId="0" fontId="10" fillId="4" borderId="29" xfId="0" applyFont="1" applyFill="1" applyBorder="1" applyAlignment="1">
      <alignment horizontal="center"/>
    </xf>
    <xf numFmtId="0" fontId="21" fillId="4" borderId="29" xfId="0" applyFont="1" applyFill="1" applyBorder="1" applyAlignment="1">
      <alignment horizontal="center" vertical="center"/>
    </xf>
    <xf numFmtId="166" fontId="20" fillId="4" borderId="29" xfId="0" applyNumberFormat="1" applyFont="1" applyFill="1" applyBorder="1" applyAlignment="1">
      <alignment horizontal="center" vertical="center"/>
    </xf>
    <xf numFmtId="166" fontId="20" fillId="4" borderId="34" xfId="0" applyNumberFormat="1" applyFont="1" applyFill="1" applyBorder="1" applyAlignment="1">
      <alignment horizontal="center" vertical="center"/>
    </xf>
    <xf numFmtId="166" fontId="20" fillId="4" borderId="28" xfId="0" applyNumberFormat="1" applyFont="1" applyFill="1" applyBorder="1" applyAlignment="1">
      <alignment horizontal="center" vertical="center"/>
    </xf>
    <xf numFmtId="1" fontId="21" fillId="4" borderId="35" xfId="0" applyNumberFormat="1" applyFont="1" applyFill="1" applyBorder="1" applyAlignment="1">
      <alignment horizontal="center" vertical="center"/>
    </xf>
    <xf numFmtId="0" fontId="21" fillId="4" borderId="28" xfId="0" applyFont="1" applyFill="1" applyBorder="1" applyAlignment="1">
      <alignment horizontal="center" vertical="center"/>
    </xf>
    <xf numFmtId="1" fontId="20" fillId="4" borderId="32" xfId="0" applyNumberFormat="1" applyFont="1" applyFill="1" applyBorder="1" applyAlignment="1">
      <alignment horizontal="center" vertical="center"/>
    </xf>
    <xf numFmtId="0" fontId="17" fillId="4" borderId="28" xfId="0" applyFont="1" applyFill="1" applyBorder="1" applyAlignment="1">
      <alignment horizontal="center" vertical="center"/>
    </xf>
    <xf numFmtId="1" fontId="21" fillId="4" borderId="29" xfId="0" applyNumberFormat="1" applyFont="1" applyFill="1" applyBorder="1" applyAlignment="1">
      <alignment horizontal="center" vertical="center"/>
    </xf>
    <xf numFmtId="1" fontId="20" fillId="4" borderId="29" xfId="0" applyNumberFormat="1" applyFont="1" applyFill="1" applyBorder="1" applyAlignment="1">
      <alignment horizontal="center" vertical="center"/>
    </xf>
    <xf numFmtId="0" fontId="20" fillId="4" borderId="28" xfId="0" applyFont="1" applyFill="1" applyBorder="1" applyAlignment="1">
      <alignment horizontal="center" vertical="center" wrapText="1"/>
    </xf>
    <xf numFmtId="1" fontId="10" fillId="4" borderId="29" xfId="0" applyNumberFormat="1" applyFont="1" applyFill="1" applyBorder="1" applyAlignment="1">
      <alignment horizontal="center"/>
    </xf>
    <xf numFmtId="1" fontId="20" fillId="4" borderId="34" xfId="0" applyNumberFormat="1" applyFont="1" applyFill="1" applyBorder="1" applyAlignment="1">
      <alignment horizontal="center" vertical="center"/>
    </xf>
    <xf numFmtId="0" fontId="20" fillId="4" borderId="30" xfId="0" applyFont="1" applyFill="1" applyBorder="1" applyAlignment="1">
      <alignment horizontal="center" vertical="center" wrapText="1"/>
    </xf>
    <xf numFmtId="0" fontId="35" fillId="0" borderId="0" xfId="0" applyFont="1" applyFill="1"/>
    <xf numFmtId="0" fontId="27" fillId="0" borderId="26" xfId="0" applyFont="1" applyFill="1" applyBorder="1" applyAlignment="1">
      <alignment horizontal="center" vertical="center" wrapText="1"/>
    </xf>
    <xf numFmtId="0" fontId="30" fillId="0" borderId="26" xfId="0" applyFont="1" applyFill="1" applyBorder="1" applyAlignment="1">
      <alignment horizontal="center" vertical="center" wrapText="1"/>
    </xf>
    <xf numFmtId="164" fontId="41" fillId="0" borderId="26" xfId="1" applyNumberFormat="1" applyFont="1" applyFill="1" applyBorder="1" applyAlignment="1">
      <alignment horizontal="center" vertical="center"/>
    </xf>
    <xf numFmtId="9" fontId="27" fillId="0" borderId="26" xfId="2" applyFont="1" applyFill="1" applyBorder="1" applyAlignment="1">
      <alignment horizontal="center" vertical="center" wrapText="1"/>
    </xf>
    <xf numFmtId="9" fontId="27" fillId="0" borderId="26" xfId="2" applyFont="1" applyFill="1" applyBorder="1" applyAlignment="1">
      <alignment horizontal="center" vertical="center"/>
    </xf>
    <xf numFmtId="9" fontId="27" fillId="4" borderId="45" xfId="2" applyFont="1" applyFill="1" applyBorder="1" applyAlignment="1">
      <alignment horizontal="center" vertical="center" wrapText="1"/>
    </xf>
    <xf numFmtId="9" fontId="27" fillId="4" borderId="26" xfId="2" applyFont="1" applyFill="1" applyBorder="1" applyAlignment="1">
      <alignment horizontal="center" vertical="center" wrapText="1"/>
    </xf>
    <xf numFmtId="9" fontId="42" fillId="4" borderId="26" xfId="2" applyFont="1" applyFill="1" applyBorder="1"/>
    <xf numFmtId="9" fontId="27" fillId="4" borderId="44" xfId="2" applyFont="1" applyFill="1" applyBorder="1" applyAlignment="1">
      <alignment horizontal="center" vertical="center" wrapText="1"/>
    </xf>
    <xf numFmtId="164" fontId="41" fillId="4" borderId="26" xfId="1" applyNumberFormat="1" applyFont="1" applyFill="1" applyBorder="1" applyAlignment="1">
      <alignment horizontal="center" vertical="center"/>
    </xf>
    <xf numFmtId="0" fontId="17" fillId="4" borderId="26" xfId="0" applyFont="1" applyFill="1" applyBorder="1" applyAlignment="1">
      <alignment horizontal="center" vertical="center" wrapText="1"/>
    </xf>
    <xf numFmtId="0" fontId="28" fillId="4" borderId="26" xfId="0" applyFont="1" applyFill="1" applyBorder="1" applyAlignment="1">
      <alignment horizontal="center" vertical="center" wrapText="1"/>
    </xf>
    <xf numFmtId="166" fontId="27" fillId="4" borderId="32" xfId="0" applyNumberFormat="1" applyFont="1" applyFill="1" applyBorder="1" applyAlignment="1">
      <alignment horizontal="center" vertical="center"/>
    </xf>
    <xf numFmtId="0" fontId="55" fillId="5" borderId="26" xfId="0" quotePrefix="1" applyFont="1" applyFill="1" applyBorder="1" applyAlignment="1">
      <alignment horizontal="center" vertical="center" wrapText="1"/>
    </xf>
    <xf numFmtId="9" fontId="27" fillId="4" borderId="26" xfId="2" quotePrefix="1" applyFont="1" applyFill="1" applyBorder="1" applyAlignment="1">
      <alignment horizontal="center" vertical="center" wrapText="1"/>
    </xf>
    <xf numFmtId="0" fontId="54" fillId="5" borderId="26" xfId="0" applyFont="1" applyFill="1" applyBorder="1" applyAlignment="1">
      <alignment horizontal="center" vertical="center" wrapText="1"/>
    </xf>
    <xf numFmtId="0" fontId="31" fillId="5" borderId="26" xfId="0" applyFont="1" applyFill="1" applyBorder="1" applyAlignment="1">
      <alignment horizontal="center" vertical="center" wrapText="1"/>
    </xf>
    <xf numFmtId="0" fontId="53" fillId="5" borderId="26" xfId="0" applyFont="1" applyFill="1" applyBorder="1" applyAlignment="1">
      <alignment horizontal="center" vertical="center" wrapText="1"/>
    </xf>
    <xf numFmtId="0" fontId="31" fillId="5" borderId="46" xfId="0" applyFont="1" applyFill="1" applyBorder="1" applyAlignment="1">
      <alignment horizontal="center" vertical="center" wrapText="1"/>
    </xf>
    <xf numFmtId="0" fontId="54" fillId="5" borderId="44" xfId="0" applyFont="1" applyFill="1" applyBorder="1" applyAlignment="1">
      <alignment horizontal="center" vertical="center" wrapText="1"/>
    </xf>
    <xf numFmtId="0" fontId="31" fillId="5" borderId="45" xfId="0" applyFont="1" applyFill="1" applyBorder="1" applyAlignment="1">
      <alignment horizontal="center" vertical="center" wrapText="1"/>
    </xf>
    <xf numFmtId="0" fontId="21" fillId="4" borderId="45" xfId="0" applyFont="1" applyFill="1" applyBorder="1" applyAlignment="1">
      <alignment horizontal="center" vertical="center" wrapText="1"/>
    </xf>
    <xf numFmtId="0" fontId="50" fillId="4" borderId="0" xfId="0" applyFont="1" applyFill="1" applyBorder="1"/>
    <xf numFmtId="166" fontId="56" fillId="4" borderId="0" xfId="0" applyNumberFormat="1" applyFont="1" applyFill="1" applyBorder="1" applyAlignment="1">
      <alignment horizontal="center"/>
    </xf>
    <xf numFmtId="0" fontId="55" fillId="5" borderId="45" xfId="0" quotePrefix="1" applyFont="1" applyFill="1" applyBorder="1" applyAlignment="1">
      <alignment horizontal="center" vertical="center" wrapText="1"/>
    </xf>
    <xf numFmtId="0" fontId="27" fillId="4" borderId="46" xfId="0" applyFont="1" applyFill="1" applyBorder="1" applyAlignment="1">
      <alignment horizontal="center" vertical="center" wrapText="1"/>
    </xf>
    <xf numFmtId="0" fontId="10" fillId="4" borderId="46" xfId="0" applyFont="1" applyFill="1" applyBorder="1" applyAlignment="1">
      <alignment horizontal="center" vertical="center" wrapText="1"/>
    </xf>
    <xf numFmtId="0" fontId="28" fillId="4" borderId="26" xfId="0" applyFont="1" applyFill="1" applyBorder="1" applyAlignment="1">
      <alignment horizontal="center" vertical="center" wrapText="1"/>
    </xf>
    <xf numFmtId="164" fontId="27" fillId="4" borderId="46" xfId="1" applyNumberFormat="1" applyFont="1" applyFill="1" applyBorder="1" applyAlignment="1">
      <alignment horizontal="center" vertical="center" wrapText="1"/>
    </xf>
    <xf numFmtId="164" fontId="30" fillId="4" borderId="44" xfId="1" applyNumberFormat="1" applyFont="1" applyFill="1" applyBorder="1" applyAlignment="1">
      <alignment horizontal="center" vertical="center"/>
    </xf>
    <xf numFmtId="164" fontId="30" fillId="4" borderId="45" xfId="1" applyNumberFormat="1" applyFont="1" applyFill="1" applyBorder="1" applyAlignment="1">
      <alignment horizontal="center" vertical="center"/>
    </xf>
    <xf numFmtId="164" fontId="27" fillId="4" borderId="45" xfId="1" applyNumberFormat="1" applyFont="1" applyFill="1" applyBorder="1" applyAlignment="1">
      <alignment horizontal="center" vertical="center"/>
    </xf>
    <xf numFmtId="166" fontId="10" fillId="4" borderId="46" xfId="0" applyNumberFormat="1" applyFont="1" applyFill="1" applyBorder="1" applyAlignment="1">
      <alignment horizontal="center" vertical="center" wrapText="1"/>
    </xf>
    <xf numFmtId="0" fontId="31" fillId="4" borderId="44" xfId="0" applyFont="1" applyFill="1" applyBorder="1" applyAlignment="1">
      <alignment horizontal="center" vertical="center"/>
    </xf>
    <xf numFmtId="0" fontId="30" fillId="4" borderId="45" xfId="0" applyFont="1" applyFill="1" applyBorder="1" applyAlignment="1">
      <alignment horizontal="center" vertical="center"/>
    </xf>
    <xf numFmtId="0" fontId="31" fillId="4" borderId="45" xfId="0" applyFont="1" applyFill="1" applyBorder="1" applyAlignment="1">
      <alignment horizontal="center" vertical="center"/>
    </xf>
    <xf numFmtId="166" fontId="10" fillId="4" borderId="26" xfId="0" applyNumberFormat="1" applyFont="1" applyFill="1" applyBorder="1" applyAlignment="1">
      <alignment horizontal="center" vertical="center"/>
    </xf>
    <xf numFmtId="0" fontId="10" fillId="4" borderId="26" xfId="0" applyFont="1" applyFill="1" applyBorder="1" applyAlignment="1">
      <alignment horizontal="center" vertical="center"/>
    </xf>
    <xf numFmtId="166" fontId="10" fillId="4" borderId="46" xfId="0" applyNumberFormat="1" applyFont="1" applyFill="1" applyBorder="1" applyAlignment="1">
      <alignment horizontal="center" vertical="center"/>
    </xf>
    <xf numFmtId="0" fontId="10" fillId="4" borderId="46" xfId="0" applyFont="1" applyFill="1" applyBorder="1" applyAlignment="1">
      <alignment horizontal="center" vertical="center"/>
    </xf>
    <xf numFmtId="0" fontId="10" fillId="4" borderId="44" xfId="0" applyFont="1" applyFill="1" applyBorder="1" applyAlignment="1">
      <alignment horizontal="center" vertical="center"/>
    </xf>
    <xf numFmtId="166" fontId="31" fillId="4" borderId="44" xfId="0" applyNumberFormat="1" applyFont="1" applyFill="1" applyBorder="1" applyAlignment="1">
      <alignment horizontal="center" vertical="center"/>
    </xf>
    <xf numFmtId="0" fontId="27" fillId="4" borderId="26" xfId="0" applyFont="1" applyFill="1" applyBorder="1" applyAlignment="1">
      <alignment horizontal="center" vertical="center"/>
    </xf>
    <xf numFmtId="166" fontId="27" fillId="4" borderId="26" xfId="0" applyNumberFormat="1" applyFont="1" applyFill="1" applyBorder="1" applyAlignment="1">
      <alignment horizontal="center" vertical="center"/>
    </xf>
    <xf numFmtId="166" fontId="27" fillId="4" borderId="46" xfId="0" applyNumberFormat="1" applyFont="1" applyFill="1" applyBorder="1" applyAlignment="1">
      <alignment horizontal="center" vertical="center"/>
    </xf>
    <xf numFmtId="0" fontId="27" fillId="4" borderId="46" xfId="0" applyFont="1" applyFill="1" applyBorder="1" applyAlignment="1">
      <alignment horizontal="center" vertical="center"/>
    </xf>
    <xf numFmtId="0" fontId="30" fillId="4" borderId="44" xfId="0" applyFont="1" applyFill="1" applyBorder="1" applyAlignment="1">
      <alignment horizontal="center" vertical="center"/>
    </xf>
    <xf numFmtId="1" fontId="10" fillId="4" borderId="26" xfId="0" applyNumberFormat="1" applyFont="1" applyFill="1" applyBorder="1" applyAlignment="1">
      <alignment horizontal="center" vertical="center"/>
    </xf>
    <xf numFmtId="1" fontId="10" fillId="4" borderId="50" xfId="0" applyNumberFormat="1" applyFont="1" applyFill="1" applyBorder="1" applyAlignment="1">
      <alignment horizontal="center" vertical="center"/>
    </xf>
    <xf numFmtId="1" fontId="10" fillId="4" borderId="51" xfId="0" applyNumberFormat="1" applyFont="1" applyFill="1" applyBorder="1" applyAlignment="1">
      <alignment horizontal="center" vertical="center"/>
    </xf>
    <xf numFmtId="0" fontId="10" fillId="4" borderId="42" xfId="0" applyFont="1" applyFill="1" applyBorder="1" applyAlignment="1">
      <alignment horizontal="center" vertical="center" wrapText="1"/>
    </xf>
    <xf numFmtId="0" fontId="10" fillId="4" borderId="31" xfId="0" applyFont="1" applyFill="1" applyBorder="1" applyAlignment="1">
      <alignment horizontal="center" vertical="center" wrapText="1"/>
    </xf>
    <xf numFmtId="0" fontId="10" fillId="4" borderId="43" xfId="0" applyFont="1" applyFill="1" applyBorder="1" applyAlignment="1">
      <alignment horizontal="center" vertical="center" wrapText="1"/>
    </xf>
    <xf numFmtId="166" fontId="20" fillId="4" borderId="33" xfId="0" applyNumberFormat="1" applyFont="1" applyFill="1" applyBorder="1" applyAlignment="1">
      <alignment horizontal="center" vertical="center"/>
    </xf>
    <xf numFmtId="166" fontId="10" fillId="4" borderId="28" xfId="0" applyNumberFormat="1" applyFont="1" applyFill="1" applyBorder="1" applyAlignment="1">
      <alignment horizontal="center"/>
    </xf>
    <xf numFmtId="0" fontId="20" fillId="4" borderId="30" xfId="0" applyFont="1" applyFill="1" applyBorder="1" applyAlignment="1">
      <alignment horizontal="center" vertical="center"/>
    </xf>
    <xf numFmtId="166" fontId="27" fillId="4" borderId="33" xfId="0" applyNumberFormat="1" applyFont="1" applyFill="1" applyBorder="1" applyAlignment="1">
      <alignment horizontal="center" vertical="center"/>
    </xf>
    <xf numFmtId="0" fontId="10" fillId="4" borderId="28" xfId="0" applyFont="1" applyFill="1" applyBorder="1" applyAlignment="1">
      <alignment horizontal="center" vertical="center"/>
    </xf>
    <xf numFmtId="0" fontId="10" fillId="4" borderId="30" xfId="0" applyFont="1" applyFill="1" applyBorder="1" applyAlignment="1">
      <alignment horizontal="center"/>
    </xf>
    <xf numFmtId="0" fontId="27" fillId="4" borderId="30" xfId="0" applyFont="1" applyFill="1" applyBorder="1" applyAlignment="1">
      <alignment horizontal="center" vertical="center"/>
    </xf>
    <xf numFmtId="166" fontId="20" fillId="4" borderId="30" xfId="0" applyNumberFormat="1" applyFont="1" applyFill="1" applyBorder="1" applyAlignment="1">
      <alignment horizontal="center" vertical="center"/>
    </xf>
    <xf numFmtId="166" fontId="20" fillId="4" borderId="28" xfId="0" applyNumberFormat="1" applyFont="1" applyFill="1" applyBorder="1" applyAlignment="1">
      <alignment horizontal="center" vertical="center" wrapText="1"/>
    </xf>
    <xf numFmtId="166" fontId="20" fillId="4" borderId="30" xfId="0" applyNumberFormat="1" applyFont="1" applyFill="1" applyBorder="1" applyAlignment="1">
      <alignment horizontal="center" vertical="center" wrapText="1"/>
    </xf>
    <xf numFmtId="166" fontId="10" fillId="4" borderId="30" xfId="0" applyNumberFormat="1" applyFont="1" applyFill="1" applyBorder="1" applyAlignment="1">
      <alignment horizontal="center"/>
    </xf>
    <xf numFmtId="166" fontId="10" fillId="4" borderId="29" xfId="0" applyNumberFormat="1" applyFont="1" applyFill="1" applyBorder="1" applyAlignment="1">
      <alignment horizontal="center"/>
    </xf>
    <xf numFmtId="0" fontId="10" fillId="4" borderId="0" xfId="0" applyFont="1" applyFill="1" applyAlignment="1">
      <alignment horizontal="center" vertical="center"/>
    </xf>
    <xf numFmtId="0" fontId="27" fillId="4" borderId="28" xfId="0" applyFont="1" applyFill="1" applyBorder="1" applyAlignment="1">
      <alignment horizontal="center" vertical="center"/>
    </xf>
    <xf numFmtId="166" fontId="27" fillId="4" borderId="28" xfId="0" applyNumberFormat="1" applyFont="1" applyFill="1" applyBorder="1" applyAlignment="1">
      <alignment horizontal="center" vertical="center"/>
    </xf>
    <xf numFmtId="1" fontId="20" fillId="4" borderId="33" xfId="0" applyNumberFormat="1" applyFont="1" applyFill="1" applyBorder="1" applyAlignment="1">
      <alignment horizontal="center" vertical="center"/>
    </xf>
    <xf numFmtId="2" fontId="10" fillId="4" borderId="28" xfId="0" applyNumberFormat="1" applyFont="1" applyFill="1" applyBorder="1" applyAlignment="1">
      <alignment horizontal="center"/>
    </xf>
    <xf numFmtId="2" fontId="10" fillId="4" borderId="28" xfId="0" applyNumberFormat="1" applyFont="1" applyFill="1" applyBorder="1" applyAlignment="1">
      <alignment horizontal="center" vertical="center"/>
    </xf>
    <xf numFmtId="2" fontId="20" fillId="4" borderId="28" xfId="0" applyNumberFormat="1" applyFont="1" applyFill="1" applyBorder="1" applyAlignment="1">
      <alignment horizontal="center" vertical="center"/>
    </xf>
    <xf numFmtId="0" fontId="10" fillId="4" borderId="0" xfId="0" applyFont="1" applyFill="1" applyBorder="1" applyAlignment="1">
      <alignment horizontal="center" vertical="center"/>
    </xf>
    <xf numFmtId="1" fontId="20" fillId="4" borderId="30" xfId="0" applyNumberFormat="1" applyFont="1" applyFill="1" applyBorder="1" applyAlignment="1">
      <alignment horizontal="center" vertical="center"/>
    </xf>
    <xf numFmtId="2" fontId="20" fillId="4" borderId="30" xfId="0" applyNumberFormat="1" applyFont="1" applyFill="1" applyBorder="1" applyAlignment="1">
      <alignment horizontal="center" vertical="center"/>
    </xf>
    <xf numFmtId="1" fontId="20" fillId="4" borderId="28" xfId="0" applyNumberFormat="1" applyFont="1" applyFill="1" applyBorder="1" applyAlignment="1">
      <alignment horizontal="center" vertical="center" wrapText="1"/>
    </xf>
    <xf numFmtId="1" fontId="20" fillId="4" borderId="30" xfId="0" applyNumberFormat="1" applyFont="1" applyFill="1" applyBorder="1" applyAlignment="1">
      <alignment horizontal="center" vertical="center" wrapText="1"/>
    </xf>
    <xf numFmtId="1" fontId="10" fillId="4" borderId="30" xfId="0" applyNumberFormat="1" applyFont="1" applyFill="1" applyBorder="1" applyAlignment="1">
      <alignment horizontal="center"/>
    </xf>
    <xf numFmtId="1" fontId="10" fillId="4" borderId="28" xfId="0" applyNumberFormat="1" applyFont="1" applyFill="1" applyBorder="1" applyAlignment="1">
      <alignment horizontal="center"/>
    </xf>
    <xf numFmtId="2" fontId="10" fillId="4" borderId="30" xfId="0" applyNumberFormat="1" applyFont="1" applyFill="1" applyBorder="1" applyAlignment="1">
      <alignment horizontal="center"/>
    </xf>
    <xf numFmtId="2" fontId="20" fillId="4" borderId="30" xfId="0" applyNumberFormat="1" applyFont="1" applyFill="1" applyBorder="1" applyAlignment="1">
      <alignment horizontal="center" vertical="center" wrapText="1"/>
    </xf>
    <xf numFmtId="0" fontId="21" fillId="4" borderId="31" xfId="0" applyFont="1" applyFill="1" applyBorder="1" applyAlignment="1">
      <alignment vertical="center"/>
    </xf>
    <xf numFmtId="0" fontId="21" fillId="4" borderId="28" xfId="0" applyFont="1" applyFill="1" applyBorder="1" applyAlignment="1">
      <alignment vertical="center"/>
    </xf>
    <xf numFmtId="0" fontId="20" fillId="4" borderId="28" xfId="0" applyFont="1" applyFill="1" applyBorder="1" applyAlignment="1">
      <alignment vertical="center"/>
    </xf>
    <xf numFmtId="0" fontId="20" fillId="4" borderId="30" xfId="0" applyFont="1" applyFill="1" applyBorder="1" applyAlignment="1">
      <alignment vertical="center"/>
    </xf>
    <xf numFmtId="0" fontId="17" fillId="4" borderId="28" xfId="0" applyFont="1" applyFill="1" applyBorder="1" applyAlignment="1">
      <alignment vertical="center"/>
    </xf>
    <xf numFmtId="0" fontId="10" fillId="4" borderId="28" xfId="0" applyFont="1" applyFill="1" applyBorder="1" applyAlignment="1">
      <alignment vertical="center"/>
    </xf>
    <xf numFmtId="0" fontId="27" fillId="4" borderId="30" xfId="0" applyFont="1" applyFill="1" applyBorder="1" applyAlignment="1">
      <alignment vertical="center"/>
    </xf>
    <xf numFmtId="0" fontId="21" fillId="4" borderId="29" xfId="0" applyFont="1" applyFill="1" applyBorder="1" applyAlignment="1">
      <alignment vertical="center"/>
    </xf>
    <xf numFmtId="0" fontId="20" fillId="4" borderId="28" xfId="0" applyFont="1" applyFill="1" applyBorder="1" applyAlignment="1">
      <alignment vertical="center" wrapText="1"/>
    </xf>
    <xf numFmtId="0" fontId="20" fillId="4" borderId="30" xfId="0" applyFont="1" applyFill="1" applyBorder="1" applyAlignment="1">
      <alignment vertical="center" wrapText="1"/>
    </xf>
    <xf numFmtId="0" fontId="21" fillId="4" borderId="28" xfId="0" applyFont="1" applyFill="1" applyBorder="1" applyAlignment="1">
      <alignment vertical="center" wrapText="1"/>
    </xf>
    <xf numFmtId="0" fontId="27" fillId="4" borderId="0" xfId="0" applyFont="1" applyFill="1" applyBorder="1" applyAlignment="1">
      <alignment horizontal="left" vertical="center" wrapText="1"/>
    </xf>
    <xf numFmtId="0" fontId="27" fillId="4" borderId="0" xfId="0" applyFont="1" applyFill="1" applyAlignment="1">
      <alignment horizontal="left" vertical="center" wrapText="1"/>
    </xf>
    <xf numFmtId="0" fontId="17" fillId="4" borderId="26" xfId="0" applyFont="1" applyFill="1" applyBorder="1" applyAlignment="1">
      <alignment horizontal="center" vertical="center" wrapText="1"/>
    </xf>
    <xf numFmtId="0" fontId="28" fillId="4" borderId="26" xfId="0" applyFont="1" applyFill="1" applyBorder="1" applyAlignment="1">
      <alignment horizontal="center" vertical="center" wrapText="1"/>
    </xf>
    <xf numFmtId="0" fontId="54" fillId="0" borderId="46" xfId="0" applyFont="1" applyFill="1" applyBorder="1" applyAlignment="1">
      <alignment horizontal="center" vertical="center" wrapText="1"/>
    </xf>
    <xf numFmtId="9" fontId="30" fillId="4" borderId="44" xfId="2" applyFont="1" applyFill="1" applyBorder="1" applyAlignment="1">
      <alignment horizontal="center" vertical="center" wrapText="1"/>
    </xf>
    <xf numFmtId="9" fontId="30" fillId="4" borderId="45" xfId="2" applyFont="1" applyFill="1" applyBorder="1" applyAlignment="1">
      <alignment horizontal="center" vertical="center" wrapText="1"/>
    </xf>
    <xf numFmtId="0" fontId="57" fillId="5" borderId="44" xfId="0" applyFont="1" applyFill="1" applyBorder="1" applyAlignment="1">
      <alignment horizontal="center" vertical="center" wrapText="1"/>
    </xf>
    <xf numFmtId="0" fontId="57" fillId="5" borderId="45" xfId="0" applyFont="1" applyFill="1" applyBorder="1" applyAlignment="1">
      <alignment horizontal="center" vertical="center" wrapText="1"/>
    </xf>
    <xf numFmtId="0" fontId="30" fillId="4" borderId="45" xfId="0" applyFont="1" applyFill="1" applyBorder="1" applyAlignment="1">
      <alignment horizontal="center" vertical="center" wrapText="1"/>
    </xf>
    <xf numFmtId="1" fontId="27" fillId="4" borderId="44" xfId="0" applyNumberFormat="1" applyFont="1" applyFill="1" applyBorder="1" applyAlignment="1">
      <alignment horizontal="center" vertical="center"/>
    </xf>
    <xf numFmtId="1" fontId="27" fillId="4" borderId="45" xfId="0" applyNumberFormat="1" applyFont="1" applyFill="1" applyBorder="1" applyAlignment="1">
      <alignment horizontal="center" vertical="center"/>
    </xf>
    <xf numFmtId="1" fontId="27" fillId="0" borderId="26" xfId="2" applyNumberFormat="1" applyFont="1" applyFill="1" applyBorder="1" applyAlignment="1">
      <alignment horizontal="center" vertical="center" wrapText="1"/>
    </xf>
    <xf numFmtId="1" fontId="27" fillId="0" borderId="0" xfId="2" applyNumberFormat="1" applyFont="1" applyFill="1" applyBorder="1" applyAlignment="1">
      <alignment horizontal="center" vertical="center" wrapText="1"/>
    </xf>
    <xf numFmtId="0" fontId="28" fillId="0" borderId="26" xfId="0" applyFont="1" applyFill="1" applyBorder="1" applyAlignment="1">
      <alignment horizontal="center" vertical="center" wrapText="1"/>
    </xf>
    <xf numFmtId="166" fontId="10" fillId="0" borderId="26" xfId="0" applyNumberFormat="1" applyFont="1" applyFill="1" applyBorder="1" applyAlignment="1">
      <alignment horizontal="center"/>
    </xf>
    <xf numFmtId="166" fontId="27" fillId="0" borderId="26" xfId="0" applyNumberFormat="1" applyFont="1" applyFill="1" applyBorder="1" applyAlignment="1">
      <alignment horizontal="center"/>
    </xf>
    <xf numFmtId="166" fontId="27" fillId="0" borderId="26" xfId="0" applyNumberFormat="1" applyFont="1" applyFill="1" applyBorder="1" applyAlignment="1">
      <alignment horizontal="center" vertical="top" wrapText="1"/>
    </xf>
    <xf numFmtId="166" fontId="10" fillId="0" borderId="26" xfId="0" applyNumberFormat="1" applyFont="1" applyFill="1" applyBorder="1" applyAlignment="1">
      <alignment horizontal="center" vertical="center"/>
    </xf>
    <xf numFmtId="0" fontId="27" fillId="4" borderId="0" xfId="0" applyFont="1" applyFill="1" applyBorder="1"/>
    <xf numFmtId="166" fontId="27" fillId="0" borderId="26" xfId="0" applyNumberFormat="1" applyFont="1" applyFill="1" applyBorder="1" applyAlignment="1">
      <alignment horizontal="center" vertical="center"/>
    </xf>
    <xf numFmtId="2" fontId="0" fillId="4" borderId="0" xfId="0" applyNumberFormat="1" applyFill="1"/>
    <xf numFmtId="0" fontId="3" fillId="0" borderId="14" xfId="0" applyFont="1" applyBorder="1" applyAlignment="1">
      <alignment horizontal="center" vertical="top" wrapText="1"/>
    </xf>
    <xf numFmtId="0" fontId="3" fillId="0" borderId="11" xfId="0" applyFont="1" applyBorder="1" applyAlignment="1">
      <alignment horizontal="center" vertical="top" wrapText="1"/>
    </xf>
    <xf numFmtId="0" fontId="3" fillId="0" borderId="15" xfId="0" applyFont="1" applyBorder="1" applyAlignment="1">
      <alignment horizontal="center" vertical="top" wrapText="1"/>
    </xf>
    <xf numFmtId="0" fontId="3" fillId="0" borderId="12" xfId="0" applyFont="1" applyBorder="1" applyAlignment="1">
      <alignment horizontal="center" vertical="top" wrapText="1"/>
    </xf>
    <xf numFmtId="0" fontId="3" fillId="0" borderId="16" xfId="0" applyFont="1" applyBorder="1" applyAlignment="1">
      <alignment horizontal="center" vertical="top" wrapText="1"/>
    </xf>
    <xf numFmtId="0" fontId="3" fillId="0" borderId="13" xfId="0" applyFont="1" applyBorder="1" applyAlignment="1">
      <alignment horizontal="center" vertical="top" wrapText="1"/>
    </xf>
    <xf numFmtId="0" fontId="27" fillId="4" borderId="0" xfId="0" applyFont="1" applyFill="1" applyAlignment="1">
      <alignment horizontal="left" vertical="top" wrapText="1"/>
    </xf>
    <xf numFmtId="0" fontId="28" fillId="4" borderId="46" xfId="0" applyFont="1" applyFill="1" applyBorder="1" applyAlignment="1">
      <alignment horizontal="center" vertical="center" wrapText="1"/>
    </xf>
    <xf numFmtId="0" fontId="28" fillId="4" borderId="45" xfId="0" applyFont="1" applyFill="1" applyBorder="1" applyAlignment="1">
      <alignment horizontal="center" vertical="center" wrapText="1"/>
    </xf>
    <xf numFmtId="0" fontId="27" fillId="4" borderId="46" xfId="0" applyFont="1" applyFill="1" applyBorder="1" applyAlignment="1">
      <alignment horizontal="center"/>
    </xf>
    <xf numFmtId="0" fontId="27" fillId="4" borderId="45" xfId="0" applyFont="1" applyFill="1" applyBorder="1" applyAlignment="1">
      <alignment horizontal="center"/>
    </xf>
    <xf numFmtId="0" fontId="28" fillId="4" borderId="47" xfId="0" applyFont="1" applyFill="1" applyBorder="1" applyAlignment="1">
      <alignment horizontal="center" vertical="center" wrapText="1"/>
    </xf>
    <xf numFmtId="0" fontId="28" fillId="4" borderId="48" xfId="0" applyFont="1" applyFill="1" applyBorder="1" applyAlignment="1">
      <alignment horizontal="center" vertical="center" wrapText="1"/>
    </xf>
    <xf numFmtId="0" fontId="27" fillId="4" borderId="0" xfId="0" applyFont="1" applyFill="1" applyAlignment="1">
      <alignment horizontal="center" vertical="top" wrapText="1"/>
    </xf>
    <xf numFmtId="0" fontId="20" fillId="4" borderId="46" xfId="0" applyFont="1" applyFill="1" applyBorder="1" applyAlignment="1">
      <alignment horizontal="center" vertical="center" wrapText="1"/>
    </xf>
    <xf numFmtId="0" fontId="20" fillId="4" borderId="45" xfId="0" applyFont="1" applyFill="1" applyBorder="1" applyAlignment="1">
      <alignment horizontal="center" vertical="center" wrapText="1"/>
    </xf>
    <xf numFmtId="0" fontId="21" fillId="4" borderId="26" xfId="0" applyFont="1" applyFill="1" applyBorder="1" applyAlignment="1">
      <alignment horizontal="center" vertical="center" wrapText="1"/>
    </xf>
    <xf numFmtId="0" fontId="17" fillId="4" borderId="0" xfId="0" applyFont="1" applyFill="1" applyAlignment="1">
      <alignment horizontal="left" wrapText="1"/>
    </xf>
    <xf numFmtId="0" fontId="27" fillId="4" borderId="0" xfId="0" applyFont="1" applyFill="1" applyAlignment="1">
      <alignment horizontal="left" wrapText="1"/>
    </xf>
    <xf numFmtId="0" fontId="30" fillId="4" borderId="0" xfId="0" applyFont="1" applyFill="1" applyAlignment="1">
      <alignment horizontal="left" wrapText="1"/>
    </xf>
    <xf numFmtId="0" fontId="38" fillId="4" borderId="0" xfId="0" applyFont="1" applyFill="1" applyBorder="1" applyAlignment="1">
      <alignment horizontal="left" vertical="center" wrapText="1"/>
    </xf>
    <xf numFmtId="0" fontId="35" fillId="4" borderId="0" xfId="0" applyFont="1" applyFill="1" applyAlignment="1">
      <alignment horizontal="left" wrapText="1"/>
    </xf>
    <xf numFmtId="0" fontId="28" fillId="4" borderId="0" xfId="0" applyFont="1" applyFill="1" applyAlignment="1">
      <alignment horizontal="left" wrapText="1"/>
    </xf>
    <xf numFmtId="0" fontId="27" fillId="4" borderId="0" xfId="0" applyFont="1" applyFill="1" applyBorder="1" applyAlignment="1">
      <alignment horizontal="left" wrapText="1"/>
    </xf>
    <xf numFmtId="0" fontId="30" fillId="4" borderId="0" xfId="0" applyFont="1" applyFill="1" applyBorder="1" applyAlignment="1">
      <alignment horizontal="left" vertical="center" wrapText="1"/>
    </xf>
    <xf numFmtId="0" fontId="27" fillId="4" borderId="0" xfId="0" applyFont="1" applyFill="1" applyBorder="1" applyAlignment="1">
      <alignment horizontal="left" vertical="center" wrapText="1"/>
    </xf>
    <xf numFmtId="0" fontId="10" fillId="4" borderId="0" xfId="0" applyFont="1" applyFill="1" applyAlignment="1">
      <alignment horizontal="left" vertical="top" wrapText="1"/>
    </xf>
    <xf numFmtId="0" fontId="10" fillId="4" borderId="46" xfId="0" applyFont="1" applyFill="1" applyBorder="1" applyAlignment="1">
      <alignment horizontal="center"/>
    </xf>
    <xf numFmtId="0" fontId="10" fillId="4" borderId="45" xfId="0" applyFont="1" applyFill="1" applyBorder="1" applyAlignment="1">
      <alignment horizontal="center"/>
    </xf>
    <xf numFmtId="0" fontId="27" fillId="4" borderId="46" xfId="0" applyFont="1" applyFill="1" applyBorder="1" applyAlignment="1">
      <alignment horizontal="center" vertical="center" wrapText="1"/>
    </xf>
    <xf numFmtId="0" fontId="27" fillId="4" borderId="45" xfId="0" applyFont="1" applyFill="1" applyBorder="1" applyAlignment="1">
      <alignment horizontal="center" vertical="center" wrapText="1"/>
    </xf>
    <xf numFmtId="0" fontId="10" fillId="4" borderId="46" xfId="0" applyFont="1" applyFill="1" applyBorder="1" applyAlignment="1">
      <alignment horizontal="center" vertical="center" wrapText="1"/>
    </xf>
    <xf numFmtId="0" fontId="10" fillId="4" borderId="45" xfId="0" applyFont="1" applyFill="1" applyBorder="1" applyAlignment="1">
      <alignment horizontal="center" vertical="center" wrapText="1"/>
    </xf>
    <xf numFmtId="0" fontId="10" fillId="4" borderId="53" xfId="0" applyFont="1" applyFill="1" applyBorder="1" applyAlignment="1">
      <alignment horizontal="center" vertical="center" wrapText="1"/>
    </xf>
    <xf numFmtId="0" fontId="10" fillId="4" borderId="54" xfId="0" applyFont="1" applyFill="1" applyBorder="1" applyAlignment="1">
      <alignment horizontal="center" vertical="center" wrapText="1"/>
    </xf>
    <xf numFmtId="0" fontId="27" fillId="4" borderId="0" xfId="0" applyFont="1" applyFill="1" applyAlignment="1">
      <alignment horizontal="left" vertical="center" wrapText="1"/>
    </xf>
    <xf numFmtId="0" fontId="30" fillId="4" borderId="0" xfId="0" applyFont="1" applyFill="1" applyAlignment="1">
      <alignment horizontal="left" vertical="center" wrapText="1"/>
    </xf>
    <xf numFmtId="0" fontId="17" fillId="4" borderId="0" xfId="0" applyFont="1" applyFill="1" applyAlignment="1">
      <alignment horizontal="left" vertical="center" wrapText="1"/>
    </xf>
    <xf numFmtId="0" fontId="10" fillId="4" borderId="26" xfId="0" applyFont="1" applyFill="1" applyBorder="1" applyAlignment="1">
      <alignment horizontal="center"/>
    </xf>
    <xf numFmtId="0" fontId="17" fillId="4" borderId="26" xfId="0" applyFont="1" applyFill="1" applyBorder="1" applyAlignment="1">
      <alignment horizontal="center" vertical="center" wrapText="1"/>
    </xf>
    <xf numFmtId="0" fontId="17" fillId="4" borderId="0" xfId="0" applyFont="1" applyFill="1" applyAlignment="1">
      <alignment horizontal="left" vertical="top" wrapText="1"/>
    </xf>
    <xf numFmtId="0" fontId="27" fillId="4" borderId="26" xfId="0" applyFont="1" applyFill="1" applyBorder="1" applyAlignment="1">
      <alignment horizontal="center"/>
    </xf>
    <xf numFmtId="0" fontId="28" fillId="4" borderId="26" xfId="0" applyFont="1" applyFill="1" applyBorder="1" applyAlignment="1">
      <alignment horizontal="center" vertical="center" wrapText="1"/>
    </xf>
    <xf numFmtId="0" fontId="20" fillId="4" borderId="0" xfId="0" applyFont="1" applyFill="1" applyAlignment="1">
      <alignment horizontal="left" vertical="center" wrapText="1"/>
    </xf>
    <xf numFmtId="0" fontId="10" fillId="4" borderId="0" xfId="0" applyFont="1" applyFill="1" applyAlignment="1">
      <alignment horizontal="left" wrapText="1"/>
    </xf>
    <xf numFmtId="0" fontId="20" fillId="4" borderId="0" xfId="0" applyFont="1" applyFill="1" applyAlignment="1">
      <alignment horizontal="left" wrapText="1"/>
    </xf>
    <xf numFmtId="0" fontId="33" fillId="4" borderId="0" xfId="0" applyFont="1" applyFill="1" applyAlignment="1">
      <alignment horizontal="left" wrapText="1"/>
    </xf>
    <xf numFmtId="0" fontId="21" fillId="4" borderId="0" xfId="0" applyFont="1" applyFill="1" applyAlignment="1">
      <alignment horizontal="left" vertical="center" wrapText="1"/>
    </xf>
    <xf numFmtId="0" fontId="23" fillId="4" borderId="0" xfId="0" applyFont="1" applyFill="1" applyAlignment="1">
      <alignment horizontal="left" wrapText="1"/>
    </xf>
    <xf numFmtId="0" fontId="10" fillId="4" borderId="36" xfId="0" applyFont="1" applyFill="1" applyBorder="1" applyAlignment="1">
      <alignment horizontal="center"/>
    </xf>
    <xf numFmtId="0" fontId="10" fillId="4" borderId="37" xfId="0" applyFont="1" applyFill="1" applyBorder="1" applyAlignment="1">
      <alignment horizontal="center"/>
    </xf>
    <xf numFmtId="0" fontId="10" fillId="4" borderId="38" xfId="0" applyFont="1" applyFill="1" applyBorder="1" applyAlignment="1">
      <alignment horizontal="center" vertical="center" wrapText="1"/>
    </xf>
    <xf numFmtId="0" fontId="10" fillId="4" borderId="39" xfId="0" applyFont="1" applyFill="1" applyBorder="1" applyAlignment="1">
      <alignment horizontal="center" vertical="center" wrapText="1"/>
    </xf>
    <xf numFmtId="0" fontId="10" fillId="4" borderId="40" xfId="0" applyFont="1" applyFill="1" applyBorder="1" applyAlignment="1">
      <alignment horizontal="center" vertical="center" wrapText="1"/>
    </xf>
    <xf numFmtId="0" fontId="10" fillId="4" borderId="41" xfId="0" applyFont="1" applyFill="1" applyBorder="1" applyAlignment="1">
      <alignment horizontal="center" vertical="center" wrapText="1"/>
    </xf>
  </cellXfs>
  <cellStyles count="3">
    <cellStyle name="Milliers" xfId="1" builtinId="3"/>
    <cellStyle name="Normal" xfId="0" builtinId="0"/>
    <cellStyle name="Pourcentag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8</xdr:col>
      <xdr:colOff>613832</xdr:colOff>
      <xdr:row>8</xdr:row>
      <xdr:rowOff>127000</xdr:rowOff>
    </xdr:from>
    <xdr:to>
      <xdr:col>8</xdr:col>
      <xdr:colOff>766232</xdr:colOff>
      <xdr:row>8</xdr:row>
      <xdr:rowOff>127000</xdr:rowOff>
    </xdr:to>
    <xdr:cxnSp macro="">
      <xdr:nvCxnSpPr>
        <xdr:cNvPr id="2" name="Connecteur droit avec flèche 1"/>
        <xdr:cNvCxnSpPr/>
      </xdr:nvCxnSpPr>
      <xdr:spPr>
        <a:xfrm>
          <a:off x="8386232" y="6280150"/>
          <a:ext cx="152400" cy="0"/>
        </a:xfrm>
        <a:prstGeom prst="straightConnector1">
          <a:avLst/>
        </a:prstGeom>
        <a:ln w="15875">
          <a:tailEnd type="arrow" w="sm" len="sm"/>
        </a:ln>
      </xdr:spPr>
      <xdr:style>
        <a:lnRef idx="3">
          <a:schemeClr val="accent5"/>
        </a:lnRef>
        <a:fillRef idx="0">
          <a:schemeClr val="accent5"/>
        </a:fillRef>
        <a:effectRef idx="2">
          <a:schemeClr val="accent5"/>
        </a:effectRef>
        <a:fontRef idx="minor">
          <a:schemeClr val="tx1"/>
        </a:fontRef>
      </xdr:style>
    </xdr:cxnSp>
    <xdr:clientData/>
  </xdr:twoCellAnchor>
  <xdr:twoCellAnchor>
    <xdr:from>
      <xdr:col>8</xdr:col>
      <xdr:colOff>613832</xdr:colOff>
      <xdr:row>25</xdr:row>
      <xdr:rowOff>127000</xdr:rowOff>
    </xdr:from>
    <xdr:to>
      <xdr:col>8</xdr:col>
      <xdr:colOff>766232</xdr:colOff>
      <xdr:row>25</xdr:row>
      <xdr:rowOff>127000</xdr:rowOff>
    </xdr:to>
    <xdr:cxnSp macro="">
      <xdr:nvCxnSpPr>
        <xdr:cNvPr id="3" name="Connecteur droit avec flèche 2"/>
        <xdr:cNvCxnSpPr/>
      </xdr:nvCxnSpPr>
      <xdr:spPr>
        <a:xfrm>
          <a:off x="9300632" y="2508250"/>
          <a:ext cx="152400" cy="0"/>
        </a:xfrm>
        <a:prstGeom prst="straightConnector1">
          <a:avLst/>
        </a:prstGeom>
        <a:ln w="15875">
          <a:tailEnd type="arrow" w="sm" len="sm"/>
        </a:ln>
      </xdr:spPr>
      <xdr:style>
        <a:lnRef idx="3">
          <a:schemeClr val="accent5"/>
        </a:lnRef>
        <a:fillRef idx="0">
          <a:schemeClr val="accent5"/>
        </a:fillRef>
        <a:effectRef idx="2">
          <a:schemeClr val="accent5"/>
        </a:effectRef>
        <a:fontRef idx="minor">
          <a:schemeClr val="tx1"/>
        </a:fontRef>
      </xdr:style>
    </xdr:cxn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7"/>
  <sheetViews>
    <sheetView topLeftCell="G16" workbookViewId="0">
      <selection activeCell="P29" sqref="P29"/>
    </sheetView>
  </sheetViews>
  <sheetFormatPr baseColWidth="10" defaultColWidth="58.42578125" defaultRowHeight="15"/>
  <cols>
    <col min="1" max="1" width="58.42578125" style="1"/>
    <col min="2" max="2" width="13.42578125" style="1" bestFit="1" customWidth="1"/>
    <col min="3" max="3" width="14" style="1" bestFit="1" customWidth="1"/>
    <col min="4" max="4" width="11.42578125" style="1" customWidth="1"/>
    <col min="5" max="5" width="8.85546875" style="1" customWidth="1"/>
    <col min="6" max="6" width="12.140625" style="1" bestFit="1" customWidth="1"/>
    <col min="7" max="7" width="12.140625" style="1" customWidth="1"/>
    <col min="8" max="8" width="12" style="2" customWidth="1"/>
    <col min="9" max="9" width="20.140625" style="2" customWidth="1"/>
    <col min="10" max="10" width="13.42578125" style="2" customWidth="1"/>
    <col min="11" max="14" width="16.42578125" style="2" customWidth="1"/>
    <col min="15" max="15" width="18.28515625" style="2" customWidth="1"/>
    <col min="16" max="16" width="15.85546875" style="4" customWidth="1"/>
    <col min="17" max="18" width="16.5703125" style="2" customWidth="1"/>
    <col min="19" max="16384" width="58.42578125" style="2"/>
  </cols>
  <sheetData>
    <row r="1" spans="1:19" ht="67.5" customHeight="1">
      <c r="B1" s="13" t="s">
        <v>44</v>
      </c>
      <c r="C1" s="13" t="s">
        <v>43</v>
      </c>
      <c r="D1" s="13" t="s">
        <v>45</v>
      </c>
      <c r="E1" s="13"/>
      <c r="F1" s="13" t="s">
        <v>46</v>
      </c>
      <c r="G1" s="3" t="s">
        <v>306</v>
      </c>
      <c r="H1" s="3" t="s">
        <v>27</v>
      </c>
      <c r="I1" s="3" t="s">
        <v>29</v>
      </c>
      <c r="J1" s="3" t="s">
        <v>28</v>
      </c>
      <c r="K1" s="3" t="s">
        <v>178</v>
      </c>
      <c r="L1" s="3"/>
      <c r="M1" s="3" t="s">
        <v>179</v>
      </c>
      <c r="N1" s="3"/>
      <c r="O1" s="3" t="s">
        <v>180</v>
      </c>
      <c r="P1" s="3" t="s">
        <v>181</v>
      </c>
    </row>
    <row r="2" spans="1:19">
      <c r="A2" s="10" t="s">
        <v>33</v>
      </c>
      <c r="B2" s="14"/>
      <c r="C2" s="14"/>
      <c r="D2" s="14"/>
      <c r="E2" s="14"/>
      <c r="F2" s="14"/>
      <c r="G2" s="3"/>
      <c r="H2" s="3"/>
      <c r="I2" s="3"/>
      <c r="J2" s="3"/>
      <c r="K2" s="3">
        <v>2021</v>
      </c>
      <c r="L2" s="3">
        <v>2022</v>
      </c>
      <c r="M2" s="3">
        <v>2021</v>
      </c>
      <c r="N2" s="3">
        <v>2022</v>
      </c>
      <c r="O2" s="3"/>
    </row>
    <row r="3" spans="1:19" ht="22.5">
      <c r="A3" s="1" t="s">
        <v>0</v>
      </c>
      <c r="B3" s="15">
        <v>521799</v>
      </c>
      <c r="C3" s="15">
        <v>603153</v>
      </c>
      <c r="D3" s="15">
        <f>C3-B3</f>
        <v>81354</v>
      </c>
      <c r="E3" s="25">
        <f>(D3/B3)</f>
        <v>0.15591060925758768</v>
      </c>
      <c r="F3" s="15">
        <f t="shared" ref="F3:F13" si="0">ROUND(D3,-3)</f>
        <v>81000</v>
      </c>
      <c r="G3" s="5">
        <f>ROUND(B3,-3)</f>
        <v>522000</v>
      </c>
      <c r="H3" s="5">
        <f t="shared" ref="H3:H13" si="1">ROUND(C3,-3)</f>
        <v>603000</v>
      </c>
      <c r="I3" s="6" t="s">
        <v>30</v>
      </c>
      <c r="J3" s="4">
        <v>1.2</v>
      </c>
      <c r="K3" s="5">
        <v>270658.5</v>
      </c>
      <c r="L3" s="5">
        <v>342297.59999999998</v>
      </c>
      <c r="M3" s="5">
        <v>251140.6</v>
      </c>
      <c r="N3" s="5">
        <v>260855</v>
      </c>
      <c r="O3" s="65">
        <f>L3-K3</f>
        <v>71639.099999999977</v>
      </c>
      <c r="P3" s="64">
        <f>N3-M3</f>
        <v>9714.3999999999942</v>
      </c>
      <c r="Q3" s="67">
        <f>O3/D3</f>
        <v>0.88058485139022025</v>
      </c>
      <c r="R3" s="66">
        <f>P3/D3</f>
        <v>0.11940900263047907</v>
      </c>
      <c r="S3" s="68"/>
    </row>
    <row r="4" spans="1:19" ht="22.5">
      <c r="A4" s="98" t="s">
        <v>347</v>
      </c>
      <c r="B4" s="24">
        <v>1483078</v>
      </c>
      <c r="C4" s="24">
        <v>1464402.115278278</v>
      </c>
      <c r="D4" s="24">
        <f>C4-B4</f>
        <v>-18675.884721721988</v>
      </c>
      <c r="E4" s="99">
        <f>(D4/B4)</f>
        <v>-1.2592651716040551E-2</v>
      </c>
      <c r="F4" s="24">
        <f t="shared" si="0"/>
        <v>-19000</v>
      </c>
      <c r="G4" s="24">
        <f>ROUND(B4,-3)</f>
        <v>1483000</v>
      </c>
      <c r="H4" s="24">
        <f t="shared" ref="H4" si="2">ROUND(C4,-3)</f>
        <v>1464000</v>
      </c>
      <c r="I4" s="6"/>
      <c r="J4" s="4">
        <v>2.8</v>
      </c>
      <c r="K4" s="5"/>
      <c r="L4" s="5"/>
      <c r="M4" s="5"/>
      <c r="N4" s="5"/>
      <c r="O4" s="65"/>
      <c r="P4" s="64"/>
      <c r="Q4" s="67"/>
      <c r="R4" s="66"/>
      <c r="S4" s="68"/>
    </row>
    <row r="5" spans="1:19" ht="30">
      <c r="A5" s="1" t="s">
        <v>5</v>
      </c>
      <c r="B5" s="15">
        <v>251786.5</v>
      </c>
      <c r="C5" s="15">
        <v>270269</v>
      </c>
      <c r="D5" s="15">
        <f>C5-B5</f>
        <v>18482.5</v>
      </c>
      <c r="E5" s="25">
        <f t="shared" ref="E5:E29" si="3">(D5/B5)</f>
        <v>7.340544469222933E-2</v>
      </c>
      <c r="F5" s="15">
        <f t="shared" si="0"/>
        <v>18000</v>
      </c>
      <c r="G5" s="5">
        <f t="shared" ref="G5:G38" si="4">ROUND(B5,-3)</f>
        <v>252000</v>
      </c>
      <c r="H5" s="5">
        <f t="shared" si="1"/>
        <v>270000</v>
      </c>
      <c r="I5" s="8"/>
      <c r="J5" s="4">
        <v>0.5</v>
      </c>
      <c r="K5" s="5">
        <v>30792.26</v>
      </c>
      <c r="L5" s="5">
        <v>40461.050000000003</v>
      </c>
      <c r="M5" s="5">
        <v>220994.3</v>
      </c>
      <c r="N5" s="5">
        <v>229808</v>
      </c>
      <c r="O5" s="64">
        <f t="shared" ref="O5:O27" si="5">L5-K5</f>
        <v>9668.7900000000045</v>
      </c>
      <c r="P5" s="64">
        <f t="shared" ref="P5:P29" si="6">N5-M5</f>
        <v>8813.7000000000116</v>
      </c>
      <c r="Q5" s="67"/>
      <c r="R5" s="66"/>
      <c r="S5" s="68"/>
    </row>
    <row r="6" spans="1:19" ht="30">
      <c r="A6" s="1" t="s">
        <v>6</v>
      </c>
      <c r="B6" s="15">
        <v>1353141</v>
      </c>
      <c r="C6" s="15">
        <v>1422991</v>
      </c>
      <c r="D6" s="15">
        <f t="shared" ref="D6:D13" si="7">C6-B6</f>
        <v>69850</v>
      </c>
      <c r="E6" s="25">
        <f t="shared" si="3"/>
        <v>5.1620636725958347E-2</v>
      </c>
      <c r="F6" s="15">
        <f t="shared" si="0"/>
        <v>70000</v>
      </c>
      <c r="G6" s="5">
        <f t="shared" si="4"/>
        <v>1353000</v>
      </c>
      <c r="H6" s="5">
        <f t="shared" si="1"/>
        <v>1423000</v>
      </c>
      <c r="I6" s="6" t="s">
        <v>30</v>
      </c>
      <c r="J6" s="4">
        <v>2.7</v>
      </c>
      <c r="K6" s="5">
        <v>189201</v>
      </c>
      <c r="L6" s="5">
        <v>204807.3</v>
      </c>
      <c r="M6" s="5">
        <v>1163940</v>
      </c>
      <c r="N6" s="5">
        <v>1218184</v>
      </c>
      <c r="O6" s="64">
        <f t="shared" si="5"/>
        <v>15606.299999999988</v>
      </c>
      <c r="P6" s="64">
        <f t="shared" si="6"/>
        <v>54244</v>
      </c>
      <c r="Q6" s="69">
        <f>O6/D6</f>
        <v>0.223425912670007</v>
      </c>
      <c r="R6" s="67">
        <f>P6/D6</f>
        <v>0.77657838224767362</v>
      </c>
      <c r="S6" s="68"/>
    </row>
    <row r="7" spans="1:19" ht="22.5">
      <c r="A7" s="98" t="s">
        <v>356</v>
      </c>
      <c r="B7" s="24">
        <v>1351762</v>
      </c>
      <c r="C7" s="24">
        <v>1311477.4598175755</v>
      </c>
      <c r="D7" s="24">
        <f t="shared" ref="D7" si="8">C7-B7</f>
        <v>-40284.540182424476</v>
      </c>
      <c r="E7" s="99">
        <f t="shared" ref="E7" si="9">(D7/B7)</f>
        <v>-2.9801503654063716E-2</v>
      </c>
      <c r="F7" s="24">
        <f t="shared" ref="F7" si="10">ROUND(D7,-3)</f>
        <v>-40000</v>
      </c>
      <c r="G7" s="24">
        <f t="shared" ref="G7" si="11">ROUND(B7,-3)</f>
        <v>1352000</v>
      </c>
      <c r="H7" s="24">
        <f t="shared" ref="H7" si="12">ROUND(C7,-3)</f>
        <v>1311000</v>
      </c>
      <c r="I7" s="6"/>
      <c r="J7" s="4">
        <v>2.5</v>
      </c>
      <c r="K7" s="5"/>
      <c r="L7" s="5"/>
      <c r="M7" s="5"/>
      <c r="N7" s="5"/>
      <c r="O7" s="64"/>
      <c r="P7" s="64"/>
      <c r="Q7" s="69"/>
      <c r="R7" s="67"/>
      <c r="S7" s="68"/>
    </row>
    <row r="8" spans="1:19" ht="22.5">
      <c r="A8" s="98" t="s">
        <v>346</v>
      </c>
      <c r="B8" s="24">
        <v>436143</v>
      </c>
      <c r="C8" s="24">
        <v>479929.59999999998</v>
      </c>
      <c r="D8" s="24">
        <f>C8-B8</f>
        <v>43786.599999999977</v>
      </c>
      <c r="E8" s="99">
        <f t="shared" si="3"/>
        <v>0.10039505391580279</v>
      </c>
      <c r="F8" s="24">
        <f t="shared" si="0"/>
        <v>44000</v>
      </c>
      <c r="G8" s="24">
        <f t="shared" si="4"/>
        <v>436000</v>
      </c>
      <c r="H8" s="24">
        <f t="shared" si="1"/>
        <v>480000</v>
      </c>
      <c r="I8" s="18"/>
      <c r="J8" s="4">
        <v>0.9</v>
      </c>
      <c r="K8" s="63"/>
      <c r="L8" s="63"/>
      <c r="M8" s="63"/>
      <c r="N8" s="63"/>
      <c r="O8" s="64"/>
      <c r="P8" s="64"/>
      <c r="Q8" s="69"/>
      <c r="R8" s="67"/>
      <c r="S8" s="68"/>
    </row>
    <row r="9" spans="1:19" ht="18">
      <c r="A9" s="1" t="s">
        <v>1</v>
      </c>
      <c r="B9" s="15">
        <v>1555929</v>
      </c>
      <c r="C9" s="15">
        <v>1622580</v>
      </c>
      <c r="D9" s="15">
        <f t="shared" si="7"/>
        <v>66651</v>
      </c>
      <c r="E9" s="25">
        <f t="shared" si="3"/>
        <v>4.2836787539791338E-2</v>
      </c>
      <c r="F9" s="15">
        <f t="shared" si="0"/>
        <v>67000</v>
      </c>
      <c r="G9" s="5">
        <f t="shared" si="4"/>
        <v>1556000</v>
      </c>
      <c r="H9" s="5">
        <f t="shared" si="1"/>
        <v>1623000</v>
      </c>
      <c r="I9" s="75"/>
      <c r="J9" s="4">
        <v>3.1</v>
      </c>
      <c r="K9" s="5">
        <v>585055.19999999995</v>
      </c>
      <c r="L9" s="5">
        <v>590637.1</v>
      </c>
      <c r="M9" s="5">
        <v>970873.6</v>
      </c>
      <c r="N9" s="5">
        <v>1031943</v>
      </c>
      <c r="O9" s="64">
        <f t="shared" si="5"/>
        <v>5581.9000000000233</v>
      </c>
      <c r="P9" s="64">
        <f t="shared" si="6"/>
        <v>61069.400000000023</v>
      </c>
      <c r="Q9" s="66"/>
      <c r="R9" s="66"/>
      <c r="S9" s="68"/>
    </row>
    <row r="10" spans="1:19" ht="22.5">
      <c r="A10" s="1" t="s">
        <v>2</v>
      </c>
      <c r="B10" s="15">
        <v>924138</v>
      </c>
      <c r="C10" s="15">
        <v>971565</v>
      </c>
      <c r="D10" s="15">
        <f t="shared" si="7"/>
        <v>47427</v>
      </c>
      <c r="E10" s="25">
        <f t="shared" si="3"/>
        <v>5.1320257364159898E-2</v>
      </c>
      <c r="F10" s="15">
        <f t="shared" si="0"/>
        <v>47000</v>
      </c>
      <c r="G10" s="5">
        <f t="shared" si="4"/>
        <v>924000</v>
      </c>
      <c r="H10" s="5">
        <f t="shared" si="1"/>
        <v>972000</v>
      </c>
      <c r="I10" s="6"/>
      <c r="J10" s="4">
        <v>1.9</v>
      </c>
      <c r="K10" s="5">
        <v>536352.19999999995</v>
      </c>
      <c r="L10" s="5">
        <v>561927.1</v>
      </c>
      <c r="M10" s="5">
        <v>387785.5</v>
      </c>
      <c r="N10" s="5">
        <v>409637.7</v>
      </c>
      <c r="O10" s="64">
        <f t="shared" si="5"/>
        <v>25574.900000000023</v>
      </c>
      <c r="P10" s="64">
        <f t="shared" si="6"/>
        <v>21852.200000000012</v>
      </c>
      <c r="Q10" s="66"/>
      <c r="R10" s="66"/>
      <c r="S10" s="68"/>
    </row>
    <row r="11" spans="1:19" ht="22.5">
      <c r="A11" s="1" t="s">
        <v>3</v>
      </c>
      <c r="B11" s="15">
        <v>2050840</v>
      </c>
      <c r="C11" s="15">
        <v>2209621</v>
      </c>
      <c r="D11" s="15">
        <f t="shared" si="7"/>
        <v>158781</v>
      </c>
      <c r="E11" s="25">
        <f t="shared" si="3"/>
        <v>7.742242203194788E-2</v>
      </c>
      <c r="F11" s="15">
        <f t="shared" si="0"/>
        <v>159000</v>
      </c>
      <c r="G11" s="5">
        <f t="shared" si="4"/>
        <v>2051000</v>
      </c>
      <c r="H11" s="5">
        <f t="shared" si="1"/>
        <v>2210000</v>
      </c>
      <c r="I11" s="16" t="s">
        <v>30</v>
      </c>
      <c r="J11" s="4">
        <v>4.3</v>
      </c>
      <c r="K11" s="5">
        <v>1004502</v>
      </c>
      <c r="L11" s="5">
        <v>1115091</v>
      </c>
      <c r="M11" s="5">
        <v>1046338</v>
      </c>
      <c r="N11" s="5">
        <v>1094530</v>
      </c>
      <c r="O11" s="64">
        <f t="shared" si="5"/>
        <v>110589</v>
      </c>
      <c r="P11" s="64">
        <f t="shared" si="6"/>
        <v>48192</v>
      </c>
      <c r="Q11" s="67">
        <f>O11/D11</f>
        <v>0.69648761501691003</v>
      </c>
      <c r="R11" s="66">
        <f>P11/D11</f>
        <v>0.30351238498308991</v>
      </c>
      <c r="S11" s="68"/>
    </row>
    <row r="12" spans="1:19" ht="30">
      <c r="A12" s="1" t="s">
        <v>7</v>
      </c>
      <c r="B12" s="15">
        <v>313641</v>
      </c>
      <c r="C12" s="15">
        <v>286825</v>
      </c>
      <c r="D12" s="15">
        <f t="shared" si="7"/>
        <v>-26816</v>
      </c>
      <c r="E12" s="25">
        <f t="shared" si="3"/>
        <v>-8.5499025956427888E-2</v>
      </c>
      <c r="F12" s="15">
        <f t="shared" si="0"/>
        <v>-27000</v>
      </c>
      <c r="G12" s="5">
        <f t="shared" si="4"/>
        <v>314000</v>
      </c>
      <c r="H12" s="5">
        <f t="shared" si="1"/>
        <v>287000</v>
      </c>
      <c r="I12" s="17"/>
      <c r="J12" s="4">
        <v>0.6</v>
      </c>
      <c r="K12" s="5">
        <v>163758</v>
      </c>
      <c r="L12" s="5">
        <v>145903.9</v>
      </c>
      <c r="M12" s="5">
        <v>149883.1</v>
      </c>
      <c r="N12" s="5">
        <v>140921.5</v>
      </c>
      <c r="O12" s="64">
        <f t="shared" si="5"/>
        <v>-17854.100000000006</v>
      </c>
      <c r="P12" s="64">
        <f t="shared" si="6"/>
        <v>-8961.6000000000058</v>
      </c>
      <c r="Q12" s="66"/>
      <c r="R12" s="66"/>
      <c r="S12" s="68"/>
    </row>
    <row r="13" spans="1:19" ht="22.5">
      <c r="A13" s="1" t="s">
        <v>4</v>
      </c>
      <c r="B13" s="15">
        <v>1095770</v>
      </c>
      <c r="C13" s="15">
        <v>1667987</v>
      </c>
      <c r="D13" s="15">
        <f t="shared" si="7"/>
        <v>572217</v>
      </c>
      <c r="E13" s="25">
        <f>(D13/B13)</f>
        <v>0.52220538981720621</v>
      </c>
      <c r="F13" s="15">
        <f t="shared" si="0"/>
        <v>572000</v>
      </c>
      <c r="G13" s="5">
        <f t="shared" si="4"/>
        <v>1096000</v>
      </c>
      <c r="H13" s="5">
        <f t="shared" si="1"/>
        <v>1668000</v>
      </c>
      <c r="I13" s="16" t="s">
        <v>30</v>
      </c>
      <c r="J13" s="4">
        <v>3.2</v>
      </c>
      <c r="K13" s="5">
        <v>498597.2</v>
      </c>
      <c r="L13" s="5">
        <v>730598.9</v>
      </c>
      <c r="M13" s="5">
        <v>597173.19999999995</v>
      </c>
      <c r="N13" s="5">
        <v>937387.9</v>
      </c>
      <c r="O13" s="64">
        <f t="shared" si="5"/>
        <v>232001.7</v>
      </c>
      <c r="P13" s="64">
        <f t="shared" si="6"/>
        <v>340214.70000000007</v>
      </c>
      <c r="Q13" s="66">
        <f>O13/D13</f>
        <v>0.40544356424223682</v>
      </c>
      <c r="R13" s="66">
        <f>P13/D13</f>
        <v>0.59455538720450474</v>
      </c>
      <c r="S13" s="68"/>
    </row>
    <row r="14" spans="1:19">
      <c r="A14" s="10" t="s">
        <v>34</v>
      </c>
      <c r="B14" s="14"/>
      <c r="C14" s="14"/>
      <c r="D14" s="14"/>
      <c r="E14" s="25"/>
      <c r="F14" s="14"/>
      <c r="G14" s="5"/>
      <c r="I14" s="17"/>
      <c r="K14" s="5"/>
      <c r="L14" s="5"/>
      <c r="M14" s="5"/>
      <c r="N14" s="5"/>
      <c r="O14" s="64"/>
      <c r="P14" s="64"/>
      <c r="Q14" s="66"/>
      <c r="R14" s="66"/>
      <c r="S14" s="68"/>
    </row>
    <row r="15" spans="1:19" ht="30">
      <c r="A15" s="89" t="s">
        <v>309</v>
      </c>
      <c r="B15" s="90">
        <v>1308997.7324905901</v>
      </c>
      <c r="C15" s="90">
        <v>1375198.30359369</v>
      </c>
      <c r="D15" s="15">
        <f>C15-B15</f>
        <v>66200.571103099966</v>
      </c>
      <c r="E15" s="25">
        <f>(D15/B15)</f>
        <v>5.0573480350605465E-2</v>
      </c>
      <c r="F15" s="15">
        <f t="shared" ref="F15" si="13">ROUND(D15,-3)</f>
        <v>66000</v>
      </c>
      <c r="G15" s="5">
        <f t="shared" ref="G15" si="14">ROUND(B15,-3)</f>
        <v>1309000</v>
      </c>
      <c r="H15" s="5">
        <f t="shared" ref="H15" si="15">ROUND(C15,-3)</f>
        <v>1375000</v>
      </c>
      <c r="I15" s="18" t="s">
        <v>30</v>
      </c>
      <c r="K15" s="5"/>
      <c r="L15" s="5"/>
      <c r="M15" s="5"/>
      <c r="N15" s="5"/>
      <c r="O15" s="64"/>
      <c r="P15" s="64"/>
      <c r="Q15" s="66"/>
      <c r="R15" s="66"/>
      <c r="S15" s="68"/>
    </row>
    <row r="16" spans="1:19" ht="22.5" customHeight="1">
      <c r="A16" s="1" t="s">
        <v>8</v>
      </c>
      <c r="B16" s="15">
        <v>850369</v>
      </c>
      <c r="C16" s="15">
        <v>889015</v>
      </c>
      <c r="D16" s="15">
        <f t="shared" ref="D16" si="16">C16-B16</f>
        <v>38646</v>
      </c>
      <c r="E16" s="25">
        <f t="shared" si="3"/>
        <v>4.5446153375769814E-2</v>
      </c>
      <c r="F16" s="15">
        <f t="shared" ref="F16:F24" si="17">ROUND(D16,-3)</f>
        <v>39000</v>
      </c>
      <c r="G16" s="5">
        <f t="shared" si="4"/>
        <v>850000</v>
      </c>
      <c r="H16" s="5">
        <f t="shared" ref="H16:H24" si="18">ROUND(C16,-3)</f>
        <v>889000</v>
      </c>
      <c r="I16" s="17"/>
      <c r="J16" s="4">
        <v>1.7</v>
      </c>
      <c r="K16" s="5">
        <v>477557.1</v>
      </c>
      <c r="L16" s="5">
        <v>483992</v>
      </c>
      <c r="M16" s="5">
        <v>372812.2</v>
      </c>
      <c r="N16" s="5">
        <v>405022.7</v>
      </c>
      <c r="O16" s="64">
        <f t="shared" si="5"/>
        <v>6434.9000000000233</v>
      </c>
      <c r="P16" s="64">
        <f t="shared" si="6"/>
        <v>32210.5</v>
      </c>
      <c r="Q16" s="66"/>
      <c r="R16" s="66"/>
      <c r="S16" s="68"/>
    </row>
    <row r="17" spans="1:19" ht="21.75" customHeight="1">
      <c r="A17" s="1" t="s">
        <v>9</v>
      </c>
      <c r="B17" s="15">
        <v>563873</v>
      </c>
      <c r="C17" s="15">
        <v>594579</v>
      </c>
      <c r="D17" s="15">
        <f t="shared" ref="D17:D27" si="19">C17-B17</f>
        <v>30706</v>
      </c>
      <c r="E17" s="25">
        <f t="shared" si="3"/>
        <v>5.4455524559608282E-2</v>
      </c>
      <c r="F17" s="15">
        <f t="shared" si="17"/>
        <v>31000</v>
      </c>
      <c r="G17" s="5">
        <f t="shared" si="4"/>
        <v>564000</v>
      </c>
      <c r="H17" s="5">
        <f t="shared" si="18"/>
        <v>595000</v>
      </c>
      <c r="I17" s="17"/>
      <c r="J17" s="4">
        <v>1.1000000000000001</v>
      </c>
      <c r="K17" s="5">
        <v>300665.90000000002</v>
      </c>
      <c r="L17" s="5">
        <v>305579.8</v>
      </c>
      <c r="M17" s="5">
        <v>263207.2</v>
      </c>
      <c r="N17" s="5">
        <v>288999</v>
      </c>
      <c r="O17" s="64">
        <f t="shared" si="5"/>
        <v>4913.8999999999651</v>
      </c>
      <c r="P17" s="64">
        <f t="shared" si="6"/>
        <v>25791.799999999988</v>
      </c>
      <c r="Q17" s="66"/>
      <c r="R17" s="66"/>
      <c r="S17" s="68"/>
    </row>
    <row r="18" spans="1:19">
      <c r="A18" s="1" t="s">
        <v>10</v>
      </c>
      <c r="B18" s="15">
        <v>1010230</v>
      </c>
      <c r="C18" s="15">
        <v>1043707</v>
      </c>
      <c r="D18" s="15">
        <f t="shared" si="19"/>
        <v>33477</v>
      </c>
      <c r="E18" s="25">
        <f t="shared" si="3"/>
        <v>3.313799827761995E-2</v>
      </c>
      <c r="F18" s="15">
        <f t="shared" si="17"/>
        <v>33000</v>
      </c>
      <c r="G18" s="5">
        <f t="shared" si="4"/>
        <v>1010000</v>
      </c>
      <c r="H18" s="5">
        <f t="shared" si="18"/>
        <v>1044000</v>
      </c>
      <c r="I18" s="17"/>
      <c r="J18" s="7">
        <v>2</v>
      </c>
      <c r="K18" s="5">
        <v>539193.80000000005</v>
      </c>
      <c r="L18" s="5">
        <v>583009</v>
      </c>
      <c r="M18" s="5">
        <v>471036.3</v>
      </c>
      <c r="N18" s="5">
        <v>460698.2</v>
      </c>
      <c r="O18" s="64">
        <f t="shared" si="5"/>
        <v>43815.199999999953</v>
      </c>
      <c r="P18" s="64">
        <f t="shared" si="6"/>
        <v>-10338.099999999977</v>
      </c>
      <c r="Q18" s="67"/>
      <c r="R18" s="66"/>
      <c r="S18" s="68"/>
    </row>
    <row r="19" spans="1:19" ht="22.5">
      <c r="A19" s="1" t="s">
        <v>310</v>
      </c>
      <c r="B19" s="15">
        <v>3483410.98561048</v>
      </c>
      <c r="C19" s="15">
        <v>3735565.4282770902</v>
      </c>
      <c r="D19" s="15">
        <f t="shared" ref="D19" si="20">C19-B19</f>
        <v>252154.44266661024</v>
      </c>
      <c r="E19" s="25">
        <f t="shared" ref="E19" si="21">(D19/B19)</f>
        <v>7.2387221521729023E-2</v>
      </c>
      <c r="F19" s="15">
        <f t="shared" ref="F19" si="22">ROUND(D19,-3)</f>
        <v>252000</v>
      </c>
      <c r="G19" s="5">
        <f t="shared" ref="G19" si="23">ROUND(B19,-3)</f>
        <v>3483000</v>
      </c>
      <c r="H19" s="5">
        <f t="shared" ref="H19" si="24">ROUND(C19,-3)</f>
        <v>3736000</v>
      </c>
      <c r="I19" s="19" t="s">
        <v>30</v>
      </c>
      <c r="J19" s="7"/>
      <c r="K19" s="5"/>
      <c r="L19" s="5"/>
      <c r="M19" s="5"/>
      <c r="N19" s="5"/>
      <c r="O19" s="64"/>
      <c r="P19" s="64"/>
      <c r="Q19" s="67"/>
      <c r="R19" s="66"/>
      <c r="S19" s="68"/>
    </row>
    <row r="20" spans="1:19">
      <c r="A20" s="1" t="s">
        <v>11</v>
      </c>
      <c r="B20" s="15">
        <v>457394</v>
      </c>
      <c r="C20" s="15">
        <v>420796</v>
      </c>
      <c r="D20" s="15">
        <f t="shared" si="19"/>
        <v>-36598</v>
      </c>
      <c r="E20" s="25">
        <f t="shared" si="3"/>
        <v>-8.0014167216885229E-2</v>
      </c>
      <c r="F20" s="15">
        <f t="shared" si="17"/>
        <v>-37000</v>
      </c>
      <c r="G20" s="5">
        <f t="shared" si="4"/>
        <v>457000</v>
      </c>
      <c r="H20" s="5">
        <f t="shared" si="18"/>
        <v>421000</v>
      </c>
      <c r="I20" s="17"/>
      <c r="J20" s="7">
        <v>1</v>
      </c>
      <c r="K20" s="5">
        <v>244440.3</v>
      </c>
      <c r="L20" s="5">
        <v>216596.6</v>
      </c>
      <c r="M20" s="5">
        <v>212953.9</v>
      </c>
      <c r="N20" s="5">
        <v>204199.5</v>
      </c>
      <c r="O20" s="64">
        <f t="shared" si="5"/>
        <v>-27843.699999999983</v>
      </c>
      <c r="P20" s="64">
        <f t="shared" si="6"/>
        <v>-8754.3999999999942</v>
      </c>
      <c r="Q20" s="67"/>
      <c r="R20" s="66"/>
      <c r="S20" s="68"/>
    </row>
    <row r="21" spans="1:19" ht="22.5">
      <c r="A21" s="1" t="s">
        <v>12</v>
      </c>
      <c r="B21" s="15">
        <v>1309489</v>
      </c>
      <c r="C21" s="15">
        <v>1398443</v>
      </c>
      <c r="D21" s="15">
        <f t="shared" si="19"/>
        <v>88954</v>
      </c>
      <c r="E21" s="25">
        <f t="shared" si="3"/>
        <v>6.7930314802186198E-2</v>
      </c>
      <c r="F21" s="15">
        <f t="shared" si="17"/>
        <v>89000</v>
      </c>
      <c r="G21" s="5">
        <f t="shared" si="4"/>
        <v>1309000</v>
      </c>
      <c r="H21" s="5">
        <f t="shared" si="18"/>
        <v>1398000</v>
      </c>
      <c r="I21" s="19" t="s">
        <v>30</v>
      </c>
      <c r="J21" s="4">
        <v>2.7</v>
      </c>
      <c r="K21" s="5">
        <v>657071.4</v>
      </c>
      <c r="L21" s="5">
        <v>698264</v>
      </c>
      <c r="M21" s="5">
        <v>652417.30000000005</v>
      </c>
      <c r="N21" s="5">
        <v>700179.2</v>
      </c>
      <c r="O21" s="64">
        <f t="shared" si="5"/>
        <v>41192.599999999977</v>
      </c>
      <c r="P21" s="64">
        <f t="shared" si="6"/>
        <v>47761.899999999907</v>
      </c>
      <c r="Q21" s="66"/>
      <c r="R21" s="66"/>
      <c r="S21" s="68"/>
    </row>
    <row r="22" spans="1:19" ht="22.5">
      <c r="A22" s="1" t="s">
        <v>13</v>
      </c>
      <c r="B22" s="15">
        <v>2612266</v>
      </c>
      <c r="C22" s="15">
        <v>2708572</v>
      </c>
      <c r="D22" s="15">
        <f t="shared" si="19"/>
        <v>96306</v>
      </c>
      <c r="E22" s="25">
        <f t="shared" si="3"/>
        <v>3.6866842810035425E-2</v>
      </c>
      <c r="F22" s="15">
        <f>ROUND(D22,-3)</f>
        <v>96000</v>
      </c>
      <c r="G22" s="5">
        <f t="shared" si="4"/>
        <v>2612000</v>
      </c>
      <c r="H22" s="5">
        <f t="shared" si="18"/>
        <v>2709000</v>
      </c>
      <c r="I22" s="19" t="s">
        <v>30</v>
      </c>
      <c r="J22" s="4">
        <v>5.2</v>
      </c>
      <c r="K22" s="5">
        <v>1289680</v>
      </c>
      <c r="L22" s="5">
        <v>1345620</v>
      </c>
      <c r="M22" s="5">
        <v>1322586</v>
      </c>
      <c r="N22" s="5">
        <v>1362952</v>
      </c>
      <c r="O22" s="64">
        <f t="shared" si="5"/>
        <v>55940</v>
      </c>
      <c r="P22" s="64">
        <f t="shared" si="6"/>
        <v>40366</v>
      </c>
      <c r="Q22" s="66"/>
      <c r="R22" s="66"/>
      <c r="S22" s="68"/>
    </row>
    <row r="23" spans="1:19" ht="22.5">
      <c r="A23" s="1" t="s">
        <v>14</v>
      </c>
      <c r="B23" s="15">
        <v>189616</v>
      </c>
      <c r="C23" s="15">
        <v>251738</v>
      </c>
      <c r="D23" s="15">
        <f t="shared" si="19"/>
        <v>62122</v>
      </c>
      <c r="E23" s="25">
        <f t="shared" si="3"/>
        <v>0.32762003206480467</v>
      </c>
      <c r="F23" s="15">
        <f t="shared" si="17"/>
        <v>62000</v>
      </c>
      <c r="G23" s="5">
        <f t="shared" si="4"/>
        <v>190000</v>
      </c>
      <c r="H23" s="5">
        <f t="shared" si="18"/>
        <v>252000</v>
      </c>
      <c r="I23" s="19" t="s">
        <v>30</v>
      </c>
      <c r="J23" s="4">
        <v>0.5</v>
      </c>
      <c r="K23" s="5">
        <v>99121.65</v>
      </c>
      <c r="L23" s="5">
        <v>148187.9</v>
      </c>
      <c r="M23" s="5">
        <v>90493.95</v>
      </c>
      <c r="N23" s="5">
        <v>103550.2</v>
      </c>
      <c r="O23" s="64">
        <f t="shared" si="5"/>
        <v>49066.25</v>
      </c>
      <c r="P23" s="64">
        <f t="shared" si="6"/>
        <v>13056.25</v>
      </c>
      <c r="Q23" s="67"/>
      <c r="R23" s="66"/>
      <c r="S23" s="68"/>
    </row>
    <row r="24" spans="1:19">
      <c r="A24" s="1" t="s">
        <v>15</v>
      </c>
      <c r="B24" s="15">
        <v>764812</v>
      </c>
      <c r="C24" s="15">
        <v>814825</v>
      </c>
      <c r="D24" s="15">
        <f t="shared" si="19"/>
        <v>50013</v>
      </c>
      <c r="E24" s="25">
        <f t="shared" si="3"/>
        <v>6.5392540912014976E-2</v>
      </c>
      <c r="F24" s="15">
        <f t="shared" si="17"/>
        <v>50000</v>
      </c>
      <c r="G24" s="5">
        <f t="shared" si="4"/>
        <v>765000</v>
      </c>
      <c r="H24" s="5">
        <f t="shared" si="18"/>
        <v>815000</v>
      </c>
      <c r="I24" s="20"/>
      <c r="J24" s="4">
        <v>1.6</v>
      </c>
      <c r="K24" s="5">
        <v>375554.8</v>
      </c>
      <c r="L24" s="5">
        <v>424734.5</v>
      </c>
      <c r="M24" s="5">
        <v>389257.1</v>
      </c>
      <c r="N24" s="5">
        <v>390090.8</v>
      </c>
      <c r="O24" s="64">
        <f t="shared" si="5"/>
        <v>49179.700000000012</v>
      </c>
      <c r="P24" s="64">
        <f t="shared" si="6"/>
        <v>833.70000000001164</v>
      </c>
      <c r="Q24" s="67"/>
      <c r="R24" s="66"/>
      <c r="S24" s="68"/>
    </row>
    <row r="25" spans="1:19">
      <c r="A25" s="10" t="s">
        <v>35</v>
      </c>
      <c r="B25" s="15"/>
      <c r="C25" s="15"/>
      <c r="D25" s="15"/>
      <c r="E25" s="25"/>
      <c r="F25" s="15"/>
      <c r="G25" s="5">
        <f t="shared" si="4"/>
        <v>0</v>
      </c>
      <c r="I25" s="17"/>
      <c r="K25" s="5"/>
      <c r="L25" s="5"/>
      <c r="M25" s="5"/>
      <c r="N25" s="5"/>
      <c r="O25" s="64"/>
      <c r="P25" s="64"/>
      <c r="Q25" s="66"/>
      <c r="R25" s="66"/>
      <c r="S25" s="68"/>
    </row>
    <row r="26" spans="1:19" ht="22.5" customHeight="1">
      <c r="A26" s="1" t="s">
        <v>16</v>
      </c>
      <c r="B26" s="15">
        <v>270701.5</v>
      </c>
      <c r="C26" s="15">
        <v>279699</v>
      </c>
      <c r="D26" s="15">
        <f t="shared" si="19"/>
        <v>8997.5</v>
      </c>
      <c r="E26" s="25">
        <f t="shared" si="3"/>
        <v>3.3237717559747547E-2</v>
      </c>
      <c r="F26" s="15">
        <f>ROUND(D26,-3)</f>
        <v>9000</v>
      </c>
      <c r="G26" s="5">
        <f t="shared" si="4"/>
        <v>271000</v>
      </c>
      <c r="H26" s="5">
        <f>ROUND(C26,-3)</f>
        <v>280000</v>
      </c>
      <c r="I26" s="75"/>
      <c r="J26" s="4">
        <v>0.5</v>
      </c>
      <c r="K26" s="5">
        <v>157692.79999999999</v>
      </c>
      <c r="L26" s="5">
        <v>166672.5</v>
      </c>
      <c r="M26" s="5">
        <v>116008.7</v>
      </c>
      <c r="N26" s="5">
        <v>113026.7</v>
      </c>
      <c r="O26" s="64">
        <f t="shared" si="5"/>
        <v>8979.7000000000116</v>
      </c>
      <c r="P26" s="64">
        <f t="shared" si="6"/>
        <v>-2982</v>
      </c>
      <c r="Q26" s="66"/>
      <c r="R26" s="66"/>
      <c r="S26" s="68"/>
    </row>
    <row r="27" spans="1:19" ht="19.5" customHeight="1">
      <c r="A27" s="1" t="s">
        <v>17</v>
      </c>
      <c r="B27" s="15">
        <v>832167</v>
      </c>
      <c r="C27" s="15">
        <v>882289</v>
      </c>
      <c r="D27" s="15">
        <f t="shared" si="19"/>
        <v>50122</v>
      </c>
      <c r="E27" s="25">
        <f t="shared" si="3"/>
        <v>6.0230698886161074E-2</v>
      </c>
      <c r="F27" s="15">
        <f>ROUND(D27,-3)</f>
        <v>50000</v>
      </c>
      <c r="G27" s="5">
        <f t="shared" si="4"/>
        <v>832000</v>
      </c>
      <c r="H27" s="5">
        <f>ROUND(C27,-3)</f>
        <v>882000</v>
      </c>
      <c r="J27" s="4">
        <v>1.7</v>
      </c>
      <c r="K27" s="5">
        <v>366123.5</v>
      </c>
      <c r="L27" s="5">
        <v>390445.1</v>
      </c>
      <c r="M27" s="5">
        <v>466043.7</v>
      </c>
      <c r="N27" s="5">
        <v>491844</v>
      </c>
      <c r="O27" s="64">
        <f t="shared" si="5"/>
        <v>24321.599999999977</v>
      </c>
      <c r="P27" s="64">
        <f t="shared" si="6"/>
        <v>25800.299999999988</v>
      </c>
      <c r="Q27" s="66"/>
      <c r="R27" s="66"/>
      <c r="S27" s="68"/>
    </row>
    <row r="28" spans="1:19">
      <c r="A28" s="10" t="s">
        <v>36</v>
      </c>
      <c r="B28" s="15"/>
      <c r="C28" s="15"/>
      <c r="D28" s="14"/>
      <c r="E28" s="25"/>
      <c r="F28" s="14"/>
      <c r="G28" s="5"/>
      <c r="J28" s="4"/>
      <c r="K28" s="5"/>
      <c r="L28" s="5"/>
      <c r="M28" s="5"/>
      <c r="N28" s="5"/>
      <c r="O28" s="64"/>
      <c r="P28" s="64"/>
      <c r="Q28" s="66"/>
      <c r="R28" s="66"/>
      <c r="S28" s="68"/>
    </row>
    <row r="29" spans="1:19" ht="22.5">
      <c r="A29" s="1" t="s">
        <v>18</v>
      </c>
      <c r="B29" s="15">
        <v>2154150</v>
      </c>
      <c r="C29" s="15">
        <v>2445402</v>
      </c>
      <c r="D29" s="15">
        <f t="shared" ref="D29" si="25">C29-B29</f>
        <v>291252</v>
      </c>
      <c r="E29" s="25">
        <f t="shared" si="3"/>
        <v>0.13520506928486875</v>
      </c>
      <c r="F29" s="15">
        <f>ROUND(D29,-3)</f>
        <v>291000</v>
      </c>
      <c r="G29" s="5">
        <f t="shared" si="4"/>
        <v>2154000</v>
      </c>
      <c r="H29" s="5">
        <f>ROUND(C29,-3)</f>
        <v>2445000</v>
      </c>
      <c r="I29" s="6" t="s">
        <v>30</v>
      </c>
      <c r="J29" s="4">
        <v>4.7</v>
      </c>
      <c r="K29" s="5">
        <v>995327.8</v>
      </c>
      <c r="L29" s="5">
        <v>1111060</v>
      </c>
      <c r="M29" s="5">
        <v>1158822</v>
      </c>
      <c r="N29" s="5">
        <v>1334342</v>
      </c>
      <c r="O29" s="64">
        <f>L29-K29</f>
        <v>115732.19999999995</v>
      </c>
      <c r="P29" s="64">
        <f t="shared" si="6"/>
        <v>175520</v>
      </c>
      <c r="Q29" s="66">
        <f>O29/D29</f>
        <v>0.39736104816447598</v>
      </c>
      <c r="R29" s="66">
        <f>P29/D29</f>
        <v>0.60263963852608737</v>
      </c>
      <c r="S29" s="68"/>
    </row>
    <row r="30" spans="1:19" ht="17.25">
      <c r="A30" s="1" t="s">
        <v>19</v>
      </c>
      <c r="B30" s="21" t="s">
        <v>32</v>
      </c>
      <c r="C30" s="15">
        <v>1663941</v>
      </c>
      <c r="D30" s="13"/>
      <c r="E30" s="13"/>
      <c r="F30" s="13"/>
      <c r="G30" s="5" t="s">
        <v>32</v>
      </c>
      <c r="H30" s="5">
        <f>ROUND(C30,-3)</f>
        <v>1664000</v>
      </c>
      <c r="I30" s="11" t="s">
        <v>49</v>
      </c>
      <c r="J30" s="4">
        <v>3.2</v>
      </c>
      <c r="K30" s="63"/>
      <c r="L30" s="4"/>
      <c r="M30" s="4"/>
      <c r="N30" s="4"/>
      <c r="O30" s="64"/>
      <c r="P30" s="64"/>
      <c r="Q30" s="66"/>
      <c r="R30" s="66"/>
      <c r="S30" s="68"/>
    </row>
    <row r="31" spans="1:19" ht="17.25">
      <c r="A31" s="1" t="s">
        <v>20</v>
      </c>
      <c r="B31" s="13"/>
      <c r="C31" s="15">
        <v>191210</v>
      </c>
      <c r="D31" s="13"/>
      <c r="E31" s="13"/>
      <c r="F31" s="13"/>
      <c r="G31" s="5" t="s">
        <v>32</v>
      </c>
      <c r="H31" s="5">
        <f>ROUND(C31,-3)</f>
        <v>191000</v>
      </c>
      <c r="I31" s="11" t="s">
        <v>49</v>
      </c>
      <c r="J31" s="4">
        <v>0.4</v>
      </c>
      <c r="K31" s="4"/>
      <c r="L31" s="4"/>
      <c r="M31" s="4"/>
      <c r="N31" s="4"/>
      <c r="O31" s="64"/>
      <c r="P31" s="64"/>
      <c r="Q31" s="66"/>
      <c r="R31" s="66"/>
      <c r="S31" s="68"/>
    </row>
    <row r="32" spans="1:19">
      <c r="A32" s="10" t="s">
        <v>37</v>
      </c>
      <c r="B32" s="14"/>
      <c r="C32" s="14"/>
      <c r="D32" s="14"/>
      <c r="E32" s="14"/>
      <c r="F32" s="14"/>
      <c r="G32" s="5"/>
      <c r="O32" s="64"/>
      <c r="P32" s="64"/>
      <c r="Q32" s="66"/>
      <c r="R32" s="66"/>
      <c r="S32" s="68"/>
    </row>
    <row r="33" spans="1:19" ht="22.5">
      <c r="A33" s="1" t="s">
        <v>22</v>
      </c>
      <c r="B33" s="15">
        <v>29544270</v>
      </c>
      <c r="C33" s="15">
        <v>28942727</v>
      </c>
      <c r="D33" s="15">
        <f t="shared" ref="D33:D38" si="26">C33-B33</f>
        <v>-601543</v>
      </c>
      <c r="E33" s="25">
        <f t="shared" ref="E33:E37" si="27">(D33/B33)</f>
        <v>-2.0360733231858497E-2</v>
      </c>
      <c r="F33" s="15">
        <f t="shared" ref="F33:F37" si="28">ROUND(D33,-3)</f>
        <v>-602000</v>
      </c>
      <c r="G33" s="5">
        <f t="shared" si="4"/>
        <v>29544000</v>
      </c>
      <c r="H33" s="5">
        <f t="shared" ref="H33:H38" si="29">ROUND(C33,-3)</f>
        <v>28943000</v>
      </c>
      <c r="I33" s="9" t="s">
        <v>30</v>
      </c>
      <c r="J33" s="4">
        <v>55.7</v>
      </c>
      <c r="K33" s="4"/>
      <c r="L33" s="4"/>
      <c r="M33" s="4"/>
      <c r="N33" s="4"/>
      <c r="O33" s="64"/>
      <c r="P33" s="64"/>
      <c r="Q33" s="66"/>
      <c r="R33" s="66"/>
      <c r="S33" s="68"/>
    </row>
    <row r="34" spans="1:19" ht="22.5">
      <c r="A34" s="1" t="s">
        <v>21</v>
      </c>
      <c r="B34" s="15">
        <v>27207240</v>
      </c>
      <c r="C34" s="15">
        <v>27589136</v>
      </c>
      <c r="D34" s="15">
        <f t="shared" si="26"/>
        <v>381896</v>
      </c>
      <c r="E34" s="25">
        <f t="shared" si="27"/>
        <v>1.4036557916201717E-2</v>
      </c>
      <c r="F34" s="15">
        <f t="shared" si="28"/>
        <v>382000</v>
      </c>
      <c r="G34" s="5">
        <f t="shared" si="4"/>
        <v>27207000</v>
      </c>
      <c r="H34" s="5">
        <f t="shared" si="29"/>
        <v>27589000</v>
      </c>
      <c r="I34" s="9" t="s">
        <v>31</v>
      </c>
      <c r="J34" s="4">
        <v>53.1</v>
      </c>
      <c r="K34" s="4"/>
      <c r="L34" s="4"/>
      <c r="M34" s="4"/>
      <c r="N34" s="4"/>
      <c r="O34" s="64"/>
      <c r="P34" s="64"/>
      <c r="Q34" s="66"/>
      <c r="R34" s="66"/>
      <c r="S34" s="68"/>
    </row>
    <row r="35" spans="1:19" ht="22.5">
      <c r="A35" s="1" t="s">
        <v>25</v>
      </c>
      <c r="B35" s="15">
        <v>9343084</v>
      </c>
      <c r="C35" s="15">
        <v>10659710</v>
      </c>
      <c r="D35" s="15">
        <f t="shared" si="26"/>
        <v>1316626</v>
      </c>
      <c r="E35" s="25">
        <f t="shared" si="27"/>
        <v>0.14091985044766803</v>
      </c>
      <c r="F35" s="15">
        <f t="shared" si="28"/>
        <v>1317000</v>
      </c>
      <c r="G35" s="5">
        <f t="shared" si="4"/>
        <v>9343000</v>
      </c>
      <c r="H35" s="5">
        <f t="shared" si="29"/>
        <v>10660000</v>
      </c>
      <c r="I35" s="6" t="s">
        <v>30</v>
      </c>
      <c r="J35" s="4">
        <v>20.5</v>
      </c>
      <c r="K35" s="63">
        <v>3748149</v>
      </c>
      <c r="L35" s="63">
        <v>4259022</v>
      </c>
      <c r="M35" s="63">
        <v>5594935</v>
      </c>
      <c r="N35" s="63">
        <v>6400688</v>
      </c>
      <c r="O35" s="64">
        <f>L35-K35</f>
        <v>510873</v>
      </c>
      <c r="P35" s="64">
        <f t="shared" ref="P35" si="30">N35-M35</f>
        <v>805753</v>
      </c>
      <c r="Q35" s="66">
        <f>O35/D35</f>
        <v>0.38801679444276505</v>
      </c>
      <c r="R35" s="69">
        <f>P35/D35</f>
        <v>0.61198320555723495</v>
      </c>
      <c r="S35" s="68"/>
    </row>
    <row r="36" spans="1:19" ht="22.5">
      <c r="A36" s="1" t="s">
        <v>24</v>
      </c>
      <c r="B36" s="15">
        <v>6500863</v>
      </c>
      <c r="C36" s="15">
        <v>7167579</v>
      </c>
      <c r="D36" s="15">
        <f t="shared" si="26"/>
        <v>666716</v>
      </c>
      <c r="E36" s="25">
        <f t="shared" si="27"/>
        <v>0.10255807575086569</v>
      </c>
      <c r="F36" s="15">
        <f t="shared" si="28"/>
        <v>667000</v>
      </c>
      <c r="G36" s="5">
        <f t="shared" si="4"/>
        <v>6501000</v>
      </c>
      <c r="H36" s="5">
        <f t="shared" si="29"/>
        <v>7168000</v>
      </c>
      <c r="I36" s="6" t="s">
        <v>30</v>
      </c>
      <c r="J36" s="4">
        <v>13.8</v>
      </c>
      <c r="K36" s="63">
        <v>2517434</v>
      </c>
      <c r="L36" s="63">
        <v>2689818</v>
      </c>
      <c r="M36" s="63">
        <v>3983428</v>
      </c>
      <c r="N36" s="63">
        <v>4477761</v>
      </c>
      <c r="O36" s="64">
        <f t="shared" ref="O36:O38" si="31">L36-K36</f>
        <v>172384</v>
      </c>
      <c r="P36" s="64">
        <f t="shared" ref="P36:P38" si="32">N36-M36</f>
        <v>494333</v>
      </c>
      <c r="Q36" s="66">
        <f>O36/D36</f>
        <v>0.25855686679185741</v>
      </c>
      <c r="R36" s="67">
        <f>P36/D36</f>
        <v>0.74144463309715081</v>
      </c>
      <c r="S36" s="68"/>
    </row>
    <row r="37" spans="1:19" ht="30">
      <c r="A37" s="1" t="s">
        <v>38</v>
      </c>
      <c r="B37" s="15">
        <v>19037187</v>
      </c>
      <c r="C37" s="15">
        <v>20879969</v>
      </c>
      <c r="D37" s="15">
        <f t="shared" si="26"/>
        <v>1842782</v>
      </c>
      <c r="E37" s="25">
        <f t="shared" si="27"/>
        <v>9.6799070156741121E-2</v>
      </c>
      <c r="F37" s="15">
        <f t="shared" si="28"/>
        <v>1843000</v>
      </c>
      <c r="G37" s="5">
        <f t="shared" si="4"/>
        <v>19037000</v>
      </c>
      <c r="H37" s="5">
        <f t="shared" si="29"/>
        <v>20880000</v>
      </c>
      <c r="I37" s="6"/>
      <c r="J37" s="4">
        <v>40.200000000000003</v>
      </c>
      <c r="K37" s="63">
        <v>7609241</v>
      </c>
      <c r="L37" s="63">
        <v>8418624</v>
      </c>
      <c r="M37" s="63">
        <v>11427946</v>
      </c>
      <c r="N37" s="63">
        <v>12461345</v>
      </c>
      <c r="O37" s="64">
        <f t="shared" si="31"/>
        <v>809383</v>
      </c>
      <c r="P37" s="64">
        <f t="shared" si="32"/>
        <v>1033399</v>
      </c>
      <c r="Q37" s="66">
        <f>O37/D37</f>
        <v>0.43921798671790802</v>
      </c>
      <c r="R37" s="66">
        <f>P37/D37</f>
        <v>0.56078201328209198</v>
      </c>
      <c r="S37" s="68"/>
    </row>
    <row r="38" spans="1:19" ht="22.5">
      <c r="A38" s="1" t="s">
        <v>23</v>
      </c>
      <c r="B38" s="15">
        <v>8967442</v>
      </c>
      <c r="C38" s="15">
        <v>10056928</v>
      </c>
      <c r="D38" s="15">
        <f t="shared" si="26"/>
        <v>1089486</v>
      </c>
      <c r="E38" s="25">
        <f>(D38/B38)</f>
        <v>0.12149350952032921</v>
      </c>
      <c r="F38" s="15">
        <f>ROUND(D38,-3)</f>
        <v>1089000</v>
      </c>
      <c r="G38" s="5">
        <f t="shared" si="4"/>
        <v>8967000</v>
      </c>
      <c r="H38" s="5">
        <f t="shared" si="29"/>
        <v>10057000</v>
      </c>
      <c r="I38" s="6" t="s">
        <v>30</v>
      </c>
      <c r="J38" s="4">
        <v>19.399999999999999</v>
      </c>
      <c r="K38" s="63">
        <v>1864793</v>
      </c>
      <c r="L38" s="63">
        <v>2160280</v>
      </c>
      <c r="M38" s="63">
        <v>7102648</v>
      </c>
      <c r="N38" s="63">
        <v>7896648</v>
      </c>
      <c r="O38" s="64">
        <f t="shared" si="31"/>
        <v>295487</v>
      </c>
      <c r="P38" s="64">
        <f t="shared" si="32"/>
        <v>794000</v>
      </c>
      <c r="Q38" s="66">
        <f>O38/D38</f>
        <v>0.27121688576080832</v>
      </c>
      <c r="R38" s="67">
        <f>P38/D38</f>
        <v>0.72878403210321197</v>
      </c>
      <c r="S38" s="68"/>
    </row>
    <row r="39" spans="1:19">
      <c r="C39" s="5"/>
    </row>
    <row r="40" spans="1:19">
      <c r="A40" s="1" t="s">
        <v>26</v>
      </c>
    </row>
    <row r="41" spans="1:19">
      <c r="A41" s="2" t="s">
        <v>50</v>
      </c>
      <c r="B41" s="2"/>
      <c r="C41" s="2"/>
      <c r="D41" s="2"/>
      <c r="E41" s="2"/>
      <c r="F41" s="2"/>
      <c r="G41" s="2"/>
    </row>
    <row r="42" spans="1:19">
      <c r="A42" s="12" t="s">
        <v>42</v>
      </c>
      <c r="B42" s="12"/>
      <c r="C42" s="12"/>
      <c r="D42" s="12"/>
      <c r="E42" s="12"/>
      <c r="F42" s="12"/>
      <c r="G42" s="12"/>
    </row>
    <row r="43" spans="1:19">
      <c r="A43" s="12" t="s">
        <v>47</v>
      </c>
      <c r="B43" s="12"/>
      <c r="C43" s="12"/>
      <c r="D43" s="12"/>
      <c r="E43" s="12"/>
      <c r="F43" s="12"/>
      <c r="G43" s="12"/>
    </row>
    <row r="44" spans="1:19">
      <c r="A44" s="12" t="s">
        <v>52</v>
      </c>
      <c r="B44" s="12"/>
      <c r="C44" s="12"/>
      <c r="D44" s="12"/>
      <c r="E44" s="12"/>
      <c r="F44" s="12"/>
      <c r="G44" s="12"/>
    </row>
    <row r="45" spans="1:19">
      <c r="A45" s="2" t="s">
        <v>39</v>
      </c>
      <c r="B45" s="2"/>
      <c r="C45" s="2"/>
      <c r="D45" s="2"/>
      <c r="E45" s="2"/>
      <c r="F45" s="2"/>
      <c r="G45" s="2"/>
    </row>
    <row r="46" spans="1:19">
      <c r="A46" s="2" t="s">
        <v>40</v>
      </c>
      <c r="B46" s="2"/>
      <c r="C46" s="2"/>
      <c r="D46" s="2"/>
      <c r="E46" s="2"/>
      <c r="F46" s="2"/>
      <c r="G46" s="2"/>
    </row>
    <row r="47" spans="1:19">
      <c r="A47" s="2" t="s">
        <v>41</v>
      </c>
      <c r="B47" s="2"/>
      <c r="C47" s="2"/>
      <c r="D47" s="2"/>
      <c r="E47" s="2"/>
      <c r="F47" s="2"/>
      <c r="G47" s="2"/>
    </row>
  </sheetData>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5"/>
  <sheetViews>
    <sheetView zoomScaleNormal="100" workbookViewId="0">
      <selection activeCell="J12" sqref="J12"/>
    </sheetView>
  </sheetViews>
  <sheetFormatPr baseColWidth="10" defaultRowHeight="15"/>
  <cols>
    <col min="1" max="1" width="59.5703125" style="72" customWidth="1"/>
    <col min="2" max="4" width="14" style="72" customWidth="1"/>
    <col min="5" max="5" width="19" style="72" customWidth="1"/>
    <col min="6" max="7" width="14" style="72" customWidth="1"/>
    <col min="8" max="8" width="15.5703125" style="72" customWidth="1"/>
    <col min="9" max="9" width="14.5703125" style="72" customWidth="1"/>
    <col min="10" max="16384" width="11.42578125" style="72"/>
  </cols>
  <sheetData>
    <row r="1" spans="1:8">
      <c r="A1" s="106" t="s">
        <v>558</v>
      </c>
    </row>
    <row r="3" spans="1:8" ht="93.75" customHeight="1">
      <c r="A3" s="165"/>
      <c r="B3" s="130" t="s">
        <v>546</v>
      </c>
      <c r="C3" s="130" t="s">
        <v>378</v>
      </c>
      <c r="D3" s="130" t="s">
        <v>379</v>
      </c>
      <c r="E3" s="231" t="s">
        <v>619</v>
      </c>
      <c r="F3" s="130" t="s">
        <v>380</v>
      </c>
      <c r="G3" s="130" t="s">
        <v>381</v>
      </c>
      <c r="H3" s="130" t="s">
        <v>617</v>
      </c>
    </row>
    <row r="4" spans="1:8">
      <c r="A4" s="139" t="s">
        <v>0</v>
      </c>
      <c r="B4" s="262">
        <v>1.2</v>
      </c>
      <c r="C4" s="262">
        <v>3.4</v>
      </c>
      <c r="D4" s="262">
        <v>0.3</v>
      </c>
      <c r="E4" s="263">
        <v>1</v>
      </c>
      <c r="F4" s="262">
        <v>1.1000000000000001</v>
      </c>
      <c r="G4" s="262">
        <v>47</v>
      </c>
      <c r="H4" s="262">
        <v>21</v>
      </c>
    </row>
    <row r="5" spans="1:8">
      <c r="A5" s="148" t="s">
        <v>368</v>
      </c>
      <c r="B5" s="264">
        <v>3.5</v>
      </c>
      <c r="C5" s="265">
        <v>12.5</v>
      </c>
      <c r="D5" s="265">
        <v>0.3</v>
      </c>
      <c r="E5" s="265">
        <v>4.8</v>
      </c>
      <c r="F5" s="264">
        <v>2.4</v>
      </c>
      <c r="G5" s="265">
        <v>84</v>
      </c>
      <c r="H5" s="265">
        <v>3</v>
      </c>
    </row>
    <row r="6" spans="1:8">
      <c r="A6" s="142" t="s">
        <v>355</v>
      </c>
      <c r="B6" s="266">
        <v>0.6</v>
      </c>
      <c r="C6" s="266">
        <v>3.2</v>
      </c>
      <c r="D6" s="266">
        <v>0</v>
      </c>
      <c r="E6" s="266">
        <v>0.9</v>
      </c>
      <c r="F6" s="266">
        <v>0.4</v>
      </c>
      <c r="G6" s="266">
        <v>85</v>
      </c>
      <c r="H6" s="266">
        <v>6</v>
      </c>
    </row>
    <row r="7" spans="1:8">
      <c r="A7" s="149" t="s">
        <v>369</v>
      </c>
      <c r="B7" s="254">
        <v>3.1</v>
      </c>
      <c r="C7" s="254">
        <v>10.9</v>
      </c>
      <c r="D7" s="254">
        <v>0.3</v>
      </c>
      <c r="E7" s="254">
        <v>4.2</v>
      </c>
      <c r="F7" s="254">
        <v>2.1</v>
      </c>
      <c r="G7" s="254">
        <v>85</v>
      </c>
      <c r="H7" s="254">
        <v>2</v>
      </c>
    </row>
    <row r="8" spans="1:8">
      <c r="A8" s="139" t="s">
        <v>48</v>
      </c>
      <c r="B8" s="262">
        <v>0.9</v>
      </c>
      <c r="C8" s="262">
        <v>2.2999999999999998</v>
      </c>
      <c r="D8" s="262" t="s">
        <v>51</v>
      </c>
      <c r="E8" s="262">
        <v>1.1000000000000001</v>
      </c>
      <c r="F8" s="262">
        <v>0.7</v>
      </c>
      <c r="G8" s="262">
        <v>76</v>
      </c>
      <c r="H8" s="262">
        <v>16</v>
      </c>
    </row>
    <row r="9" spans="1:8">
      <c r="A9" s="139" t="s">
        <v>1</v>
      </c>
      <c r="B9" s="262">
        <v>3.3</v>
      </c>
      <c r="C9" s="262">
        <v>6.4</v>
      </c>
      <c r="D9" s="262">
        <v>0.9</v>
      </c>
      <c r="E9" s="262">
        <v>3.6</v>
      </c>
      <c r="F9" s="262">
        <v>2.7</v>
      </c>
      <c r="G9" s="262">
        <v>64</v>
      </c>
      <c r="H9" s="262">
        <v>7</v>
      </c>
    </row>
    <row r="10" spans="1:8">
      <c r="A10" s="139" t="s">
        <v>2</v>
      </c>
      <c r="B10" s="262">
        <v>2.1</v>
      </c>
      <c r="C10" s="262">
        <v>3.7</v>
      </c>
      <c r="D10" s="262">
        <v>0.5</v>
      </c>
      <c r="E10" s="262">
        <v>2.1</v>
      </c>
      <c r="F10" s="262">
        <v>1.8</v>
      </c>
      <c r="G10" s="262">
        <v>41</v>
      </c>
      <c r="H10" s="262">
        <v>13</v>
      </c>
    </row>
    <row r="11" spans="1:8">
      <c r="A11" s="139" t="s">
        <v>3</v>
      </c>
      <c r="B11" s="262">
        <v>4.5</v>
      </c>
      <c r="C11" s="262">
        <v>8.6</v>
      </c>
      <c r="D11" s="262">
        <v>1.2</v>
      </c>
      <c r="E11" s="263">
        <v>5</v>
      </c>
      <c r="F11" s="262">
        <v>3.7</v>
      </c>
      <c r="G11" s="262">
        <v>49</v>
      </c>
      <c r="H11" s="262">
        <v>5</v>
      </c>
    </row>
    <row r="12" spans="1:8">
      <c r="A12" s="139" t="s">
        <v>319</v>
      </c>
      <c r="B12" s="262">
        <v>0.6</v>
      </c>
      <c r="C12" s="262">
        <v>1.7</v>
      </c>
      <c r="D12" s="262" t="s">
        <v>51</v>
      </c>
      <c r="E12" s="262">
        <v>0.6</v>
      </c>
      <c r="F12" s="262">
        <v>0.6</v>
      </c>
      <c r="G12" s="262">
        <v>50</v>
      </c>
      <c r="H12" s="262">
        <v>14</v>
      </c>
    </row>
    <row r="13" spans="1:8">
      <c r="A13" s="139" t="s">
        <v>4</v>
      </c>
      <c r="B13" s="262">
        <v>3.7</v>
      </c>
      <c r="C13" s="262">
        <v>9.5</v>
      </c>
      <c r="D13" s="262">
        <v>0.8</v>
      </c>
      <c r="E13" s="262">
        <v>6.7</v>
      </c>
      <c r="F13" s="263">
        <v>2</v>
      </c>
      <c r="G13" s="262">
        <v>55</v>
      </c>
      <c r="H13" s="262">
        <v>1</v>
      </c>
    </row>
    <row r="15" spans="1:8">
      <c r="A15" s="77" t="s">
        <v>383</v>
      </c>
    </row>
    <row r="16" spans="1:8" ht="27.75" customHeight="1">
      <c r="A16" s="374" t="s">
        <v>612</v>
      </c>
      <c r="B16" s="374"/>
      <c r="C16" s="374"/>
      <c r="D16" s="374"/>
      <c r="E16" s="374"/>
      <c r="F16" s="374"/>
      <c r="G16" s="374"/>
      <c r="H16" s="374"/>
    </row>
    <row r="17" spans="1:1">
      <c r="A17" s="78" t="s">
        <v>297</v>
      </c>
    </row>
    <row r="18" spans="1:1">
      <c r="A18" s="167" t="s">
        <v>404</v>
      </c>
    </row>
    <row r="23" spans="1:1">
      <c r="A23" s="187"/>
    </row>
    <row r="24" spans="1:1">
      <c r="A24" s="186"/>
    </row>
    <row r="25" spans="1:1">
      <c r="A25" s="188"/>
    </row>
  </sheetData>
  <mergeCells count="1">
    <mergeCell ref="A16:H16"/>
  </mergeCells>
  <pageMargins left="0.70866141732283472" right="0.70866141732283472" top="0.74803149606299213" bottom="0.74803149606299213" header="0.31496062992125984" footer="0.31496062992125984"/>
  <pageSetup paperSize="9" scale="79" fitToHeight="0" orientation="landscape" r:id="rId1"/>
  <headerFooter>
    <oddHeader>&amp;F</oddHeader>
    <oddFooter>&amp;A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0"/>
  <sheetViews>
    <sheetView zoomScaleNormal="100" workbookViewId="0">
      <selection activeCell="A8" sqref="A8:J8"/>
    </sheetView>
  </sheetViews>
  <sheetFormatPr baseColWidth="10" defaultRowHeight="15"/>
  <cols>
    <col min="1" max="1" width="36" style="76" customWidth="1"/>
    <col min="2" max="2" width="10.85546875" style="76" customWidth="1"/>
    <col min="3" max="4" width="15" style="76" customWidth="1"/>
    <col min="5" max="6" width="14.85546875" style="76" customWidth="1"/>
    <col min="7" max="7" width="12.140625" style="76" customWidth="1"/>
    <col min="8" max="10" width="11.85546875" style="76" customWidth="1"/>
    <col min="11" max="16384" width="11.42578125" style="76"/>
  </cols>
  <sheetData>
    <row r="1" spans="1:12">
      <c r="A1" s="106" t="s">
        <v>559</v>
      </c>
    </row>
    <row r="3" spans="1:12" ht="68.25" customHeight="1">
      <c r="A3" s="375"/>
      <c r="B3" s="376" t="s">
        <v>545</v>
      </c>
      <c r="C3" s="376" t="s">
        <v>385</v>
      </c>
      <c r="D3" s="376"/>
      <c r="E3" s="376" t="s">
        <v>618</v>
      </c>
      <c r="F3" s="376"/>
      <c r="G3" s="376" t="s">
        <v>389</v>
      </c>
      <c r="H3" s="376" t="s">
        <v>377</v>
      </c>
      <c r="I3" s="376"/>
      <c r="J3" s="376"/>
    </row>
    <row r="4" spans="1:12" ht="41.25" customHeight="1">
      <c r="A4" s="375"/>
      <c r="B4" s="376"/>
      <c r="C4" s="130" t="s">
        <v>384</v>
      </c>
      <c r="D4" s="130" t="s">
        <v>386</v>
      </c>
      <c r="E4" s="130" t="s">
        <v>388</v>
      </c>
      <c r="F4" s="130" t="s">
        <v>387</v>
      </c>
      <c r="G4" s="376"/>
      <c r="H4" s="130" t="s">
        <v>53</v>
      </c>
      <c r="I4" s="130" t="s">
        <v>311</v>
      </c>
      <c r="J4" s="130" t="s">
        <v>54</v>
      </c>
    </row>
    <row r="5" spans="1:12" ht="25.5">
      <c r="A5" s="150" t="s">
        <v>16</v>
      </c>
      <c r="B5" s="262">
        <v>0.6</v>
      </c>
      <c r="C5" s="262">
        <v>1.5</v>
      </c>
      <c r="D5" s="262">
        <v>0.2</v>
      </c>
      <c r="E5" s="263">
        <v>0.9</v>
      </c>
      <c r="F5" s="262">
        <v>0.3</v>
      </c>
      <c r="G5" s="262">
        <v>34</v>
      </c>
      <c r="H5" s="262">
        <v>25</v>
      </c>
      <c r="I5" s="262">
        <v>33</v>
      </c>
      <c r="J5" s="262">
        <v>20</v>
      </c>
    </row>
    <row r="6" spans="1:12" ht="25.5">
      <c r="A6" s="150" t="s">
        <v>17</v>
      </c>
      <c r="B6" s="262">
        <v>1.7</v>
      </c>
      <c r="C6" s="262">
        <v>3.1</v>
      </c>
      <c r="D6" s="263">
        <v>1</v>
      </c>
      <c r="E6" s="262">
        <v>3.3</v>
      </c>
      <c r="F6" s="262">
        <v>1.1000000000000001</v>
      </c>
      <c r="G6" s="262">
        <v>52</v>
      </c>
      <c r="H6" s="262">
        <v>24</v>
      </c>
      <c r="I6" s="262">
        <v>35</v>
      </c>
      <c r="J6" s="262">
        <v>8</v>
      </c>
    </row>
    <row r="8" spans="1:12" ht="37.5" customHeight="1">
      <c r="A8" s="371" t="s">
        <v>620</v>
      </c>
      <c r="B8" s="371"/>
      <c r="C8" s="371"/>
      <c r="D8" s="371"/>
      <c r="E8" s="371"/>
      <c r="F8" s="371"/>
      <c r="G8" s="371"/>
      <c r="H8" s="371"/>
      <c r="I8" s="371"/>
      <c r="J8" s="371"/>
      <c r="K8" s="161"/>
      <c r="L8" s="161"/>
    </row>
    <row r="9" spans="1:12">
      <c r="A9" s="83" t="s">
        <v>297</v>
      </c>
      <c r="B9" s="82"/>
      <c r="C9" s="82"/>
      <c r="D9" s="82"/>
      <c r="E9" s="82"/>
      <c r="F9" s="82"/>
      <c r="G9" s="82"/>
      <c r="H9" s="82"/>
      <c r="I9" s="82"/>
      <c r="J9" s="82"/>
      <c r="K9" s="82"/>
      <c r="L9" s="82"/>
    </row>
    <row r="10" spans="1:12">
      <c r="A10" s="166" t="s">
        <v>404</v>
      </c>
      <c r="B10" s="82"/>
      <c r="C10" s="82"/>
      <c r="D10" s="82"/>
      <c r="E10" s="82"/>
      <c r="F10" s="82"/>
      <c r="G10" s="82"/>
      <c r="H10" s="82"/>
      <c r="I10" s="82"/>
      <c r="J10" s="82"/>
      <c r="K10" s="82"/>
      <c r="L10" s="82"/>
    </row>
  </sheetData>
  <mergeCells count="7">
    <mergeCell ref="A3:A4"/>
    <mergeCell ref="B3:B4"/>
    <mergeCell ref="H3:J3"/>
    <mergeCell ref="G3:G4"/>
    <mergeCell ref="A8:J8"/>
    <mergeCell ref="E3:F3"/>
    <mergeCell ref="C3:D3"/>
  </mergeCells>
  <pageMargins left="0.70866141732283472" right="0.70866141732283472" top="0.74803149606299213" bottom="0.74803149606299213" header="0.31496062992125984" footer="0.31496062992125984"/>
  <pageSetup paperSize="9" scale="84" fitToHeight="0" orientation="landscape" r:id="rId1"/>
  <headerFooter>
    <oddHeader>&amp;F</oddHeader>
    <oddFooter>&amp;A</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2"/>
  <sheetViews>
    <sheetView zoomScaleNormal="100" workbookViewId="0">
      <selection activeCell="K27" sqref="K27"/>
    </sheetView>
  </sheetViews>
  <sheetFormatPr baseColWidth="10" defaultRowHeight="15"/>
  <cols>
    <col min="1" max="1" width="40" style="76" customWidth="1"/>
    <col min="2" max="4" width="17.5703125" style="76" customWidth="1"/>
    <col min="5" max="5" width="22.7109375" style="76" customWidth="1"/>
    <col min="6" max="7" width="17.5703125" style="76" customWidth="1"/>
    <col min="8" max="9" width="20.28515625" style="76" customWidth="1"/>
    <col min="10" max="16384" width="11.42578125" style="76"/>
  </cols>
  <sheetData>
    <row r="1" spans="1:9">
      <c r="A1" s="106" t="s">
        <v>560</v>
      </c>
    </row>
    <row r="2" spans="1:9">
      <c r="A2" s="72"/>
    </row>
    <row r="3" spans="1:9" ht="81" customHeight="1">
      <c r="A3" s="163"/>
      <c r="B3" s="169" t="s">
        <v>546</v>
      </c>
      <c r="C3" s="169" t="s">
        <v>390</v>
      </c>
      <c r="D3" s="169" t="s">
        <v>391</v>
      </c>
      <c r="E3" s="169" t="s">
        <v>375</v>
      </c>
      <c r="F3" s="169" t="s">
        <v>380</v>
      </c>
      <c r="G3" s="230" t="s">
        <v>389</v>
      </c>
      <c r="H3" s="169" t="s">
        <v>382</v>
      </c>
    </row>
    <row r="4" spans="1:9">
      <c r="A4" s="157" t="s">
        <v>18</v>
      </c>
      <c r="B4" s="257">
        <v>5.0999999999999996</v>
      </c>
      <c r="C4" s="257">
        <v>6.5</v>
      </c>
      <c r="D4" s="256">
        <v>3.5</v>
      </c>
      <c r="E4" s="256">
        <v>6</v>
      </c>
      <c r="F4" s="257">
        <v>4.8</v>
      </c>
      <c r="G4" s="257">
        <v>54</v>
      </c>
      <c r="H4" s="257">
        <v>11</v>
      </c>
    </row>
    <row r="5" spans="1:9">
      <c r="A5" s="157" t="s">
        <v>19</v>
      </c>
      <c r="B5" s="257">
        <v>3.5</v>
      </c>
      <c r="C5" s="257">
        <v>5.3</v>
      </c>
      <c r="D5" s="256">
        <v>2.1</v>
      </c>
      <c r="E5" s="257">
        <v>3.8</v>
      </c>
      <c r="F5" s="257">
        <v>3.4</v>
      </c>
      <c r="G5" s="257">
        <v>53</v>
      </c>
      <c r="H5" s="257" t="s">
        <v>615</v>
      </c>
    </row>
    <row r="6" spans="1:9" ht="25.5">
      <c r="A6" s="157" t="s">
        <v>20</v>
      </c>
      <c r="B6" s="257">
        <v>0.4</v>
      </c>
      <c r="C6" s="257" t="s">
        <v>51</v>
      </c>
      <c r="D6" s="256" t="s">
        <v>51</v>
      </c>
      <c r="E6" s="257">
        <v>0.5</v>
      </c>
      <c r="F6" s="257">
        <v>0.3</v>
      </c>
      <c r="G6" s="257">
        <v>31</v>
      </c>
      <c r="H6" s="262" t="s">
        <v>51</v>
      </c>
    </row>
    <row r="7" spans="1:9" ht="16.5">
      <c r="A7" s="170"/>
      <c r="B7" s="79"/>
      <c r="C7" s="171"/>
      <c r="D7" s="81"/>
      <c r="E7" s="81"/>
      <c r="F7" s="172"/>
      <c r="G7" s="81"/>
      <c r="H7" s="81"/>
      <c r="I7" s="81"/>
    </row>
    <row r="8" spans="1:9">
      <c r="A8" s="173" t="s">
        <v>55</v>
      </c>
      <c r="B8" s="82"/>
      <c r="C8" s="82"/>
      <c r="D8" s="82"/>
      <c r="E8" s="82"/>
      <c r="F8" s="82"/>
      <c r="G8" s="82"/>
      <c r="H8" s="82"/>
      <c r="I8" s="82"/>
    </row>
    <row r="9" spans="1:9">
      <c r="A9" s="173" t="s">
        <v>303</v>
      </c>
      <c r="B9" s="82"/>
      <c r="C9" s="82"/>
      <c r="D9" s="82"/>
      <c r="E9" s="82"/>
      <c r="F9" s="82"/>
      <c r="G9" s="82"/>
      <c r="H9" s="82"/>
      <c r="I9" s="82"/>
    </row>
    <row r="10" spans="1:9" ht="38.25" customHeight="1">
      <c r="A10" s="377" t="s">
        <v>616</v>
      </c>
      <c r="B10" s="377"/>
      <c r="C10" s="377"/>
      <c r="D10" s="377"/>
      <c r="E10" s="377"/>
      <c r="F10" s="377"/>
      <c r="G10" s="377"/>
      <c r="H10" s="174"/>
      <c r="I10" s="174"/>
    </row>
    <row r="11" spans="1:9">
      <c r="A11" s="173" t="s">
        <v>392</v>
      </c>
      <c r="B11" s="82"/>
      <c r="C11" s="82"/>
      <c r="D11" s="82"/>
      <c r="E11" s="82"/>
      <c r="F11" s="82"/>
      <c r="G11" s="82"/>
      <c r="H11" s="82"/>
      <c r="I11" s="82"/>
    </row>
    <row r="12" spans="1:9">
      <c r="A12" s="181" t="s">
        <v>418</v>
      </c>
      <c r="B12" s="82"/>
      <c r="C12" s="82"/>
      <c r="D12" s="82"/>
      <c r="E12" s="82"/>
      <c r="F12" s="82"/>
      <c r="G12" s="82"/>
      <c r="H12" s="82"/>
      <c r="I12" s="82"/>
    </row>
  </sheetData>
  <mergeCells count="1">
    <mergeCell ref="A10:G10"/>
  </mergeCells>
  <pageMargins left="0.70866141732283472" right="0.70866141732283472" top="0.74803149606299213" bottom="0.74803149606299213" header="0.31496062992125984" footer="0.31496062992125984"/>
  <pageSetup paperSize="9" scale="76" fitToHeight="0" orientation="landscape" r:id="rId1"/>
  <headerFooter>
    <oddHeader>&amp;F</oddHeader>
    <oddFooter>&amp;A</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6"/>
  <sheetViews>
    <sheetView topLeftCell="A4" zoomScaleNormal="100" workbookViewId="0">
      <selection activeCell="A25" sqref="A25:C25"/>
    </sheetView>
  </sheetViews>
  <sheetFormatPr baseColWidth="10" defaultRowHeight="15"/>
  <cols>
    <col min="1" max="1" width="42.5703125" style="102" customWidth="1"/>
    <col min="2" max="2" width="18.42578125" style="102" customWidth="1"/>
    <col min="3" max="3" width="42.5703125" style="102" customWidth="1"/>
    <col min="4" max="4" width="10.42578125" style="102" customWidth="1"/>
    <col min="5" max="5" width="11.140625" style="102" customWidth="1"/>
    <col min="6" max="6" width="54.140625" style="102" customWidth="1"/>
    <col min="7" max="7" width="11.42578125" style="102" customWidth="1"/>
    <col min="8" max="16384" width="11.42578125" style="102"/>
  </cols>
  <sheetData>
    <row r="1" spans="1:7">
      <c r="A1" s="105" t="s">
        <v>609</v>
      </c>
    </row>
    <row r="2" spans="1:7">
      <c r="A2" s="100"/>
      <c r="B2" s="176"/>
      <c r="C2" s="175"/>
      <c r="D2" s="175"/>
    </row>
    <row r="3" spans="1:7" ht="25.5">
      <c r="A3" s="180"/>
      <c r="B3" s="315" t="s">
        <v>155</v>
      </c>
    </row>
    <row r="4" spans="1:7">
      <c r="A4" s="150" t="s">
        <v>350</v>
      </c>
      <c r="B4" s="324">
        <v>7</v>
      </c>
      <c r="E4" s="175"/>
    </row>
    <row r="5" spans="1:7">
      <c r="A5" s="150" t="s">
        <v>349</v>
      </c>
      <c r="B5" s="324">
        <v>18</v>
      </c>
      <c r="E5" s="175"/>
    </row>
    <row r="6" spans="1:7">
      <c r="A6" s="150" t="s">
        <v>348</v>
      </c>
      <c r="B6" s="324">
        <v>27</v>
      </c>
      <c r="E6" s="175"/>
    </row>
    <row r="7" spans="1:7">
      <c r="A7" s="312"/>
      <c r="B7" s="325"/>
      <c r="C7" s="312"/>
      <c r="D7" s="177"/>
      <c r="E7" s="175"/>
      <c r="F7" s="312"/>
      <c r="G7" s="177"/>
    </row>
    <row r="8" spans="1:7" ht="38.25">
      <c r="A8" s="180"/>
      <c r="B8" s="326" t="s">
        <v>211</v>
      </c>
      <c r="C8" s="175"/>
      <c r="D8" s="312"/>
      <c r="E8" s="177"/>
    </row>
    <row r="9" spans="1:7" ht="38.25">
      <c r="A9" s="150" t="s">
        <v>407</v>
      </c>
      <c r="B9" s="324">
        <v>12</v>
      </c>
      <c r="C9" s="175"/>
      <c r="D9" s="312"/>
      <c r="E9" s="177"/>
    </row>
    <row r="10" spans="1:7">
      <c r="A10" s="150" t="s">
        <v>349</v>
      </c>
      <c r="B10" s="324">
        <v>19</v>
      </c>
      <c r="C10" s="175"/>
      <c r="D10" s="312"/>
      <c r="E10" s="177"/>
    </row>
    <row r="11" spans="1:7">
      <c r="A11" s="150" t="s">
        <v>348</v>
      </c>
      <c r="B11" s="324">
        <v>24</v>
      </c>
      <c r="C11" s="175"/>
      <c r="D11" s="312"/>
      <c r="E11" s="177"/>
    </row>
    <row r="12" spans="1:7">
      <c r="A12" s="312"/>
      <c r="B12" s="325"/>
      <c r="C12" s="312"/>
      <c r="D12" s="177"/>
      <c r="E12" s="175"/>
      <c r="F12" s="312"/>
      <c r="G12" s="177"/>
    </row>
    <row r="13" spans="1:7">
      <c r="A13" s="180"/>
      <c r="B13" s="326" t="s">
        <v>4</v>
      </c>
      <c r="C13" s="312"/>
      <c r="D13" s="177"/>
      <c r="E13" s="175"/>
      <c r="F13" s="312"/>
      <c r="G13" s="177"/>
    </row>
    <row r="14" spans="1:7" ht="38.25">
      <c r="A14" s="150" t="s">
        <v>353</v>
      </c>
      <c r="B14" s="324">
        <v>16</v>
      </c>
      <c r="C14" s="312"/>
      <c r="D14" s="177"/>
      <c r="E14" s="175"/>
      <c r="F14" s="312"/>
      <c r="G14" s="177"/>
    </row>
    <row r="15" spans="1:7">
      <c r="A15" s="150" t="s">
        <v>592</v>
      </c>
      <c r="B15" s="324">
        <v>18</v>
      </c>
    </row>
    <row r="16" spans="1:7">
      <c r="A16" s="150" t="s">
        <v>348</v>
      </c>
      <c r="B16" s="324">
        <v>38</v>
      </c>
    </row>
    <row r="17" spans="1:7">
      <c r="A17" s="312"/>
      <c r="B17" s="325"/>
      <c r="C17" s="313"/>
      <c r="D17" s="178"/>
      <c r="E17" s="178"/>
      <c r="F17" s="178"/>
      <c r="G17" s="178"/>
    </row>
    <row r="18" spans="1:7" ht="51">
      <c r="A18" s="180"/>
      <c r="B18" s="326" t="s">
        <v>354</v>
      </c>
      <c r="C18" s="179"/>
      <c r="D18" s="179"/>
      <c r="E18" s="179"/>
      <c r="F18" s="179"/>
      <c r="G18" s="179"/>
    </row>
    <row r="19" spans="1:7" ht="38.25">
      <c r="A19" s="150" t="s">
        <v>353</v>
      </c>
      <c r="B19" s="324">
        <v>7</v>
      </c>
      <c r="C19" s="179"/>
      <c r="D19" s="179"/>
      <c r="E19" s="179"/>
      <c r="F19" s="179"/>
      <c r="G19" s="179"/>
    </row>
    <row r="20" spans="1:7" ht="25.5">
      <c r="A20" s="150" t="s">
        <v>352</v>
      </c>
      <c r="B20" s="324">
        <v>18</v>
      </c>
    </row>
    <row r="21" spans="1:7" ht="25.5">
      <c r="A21" s="150" t="s">
        <v>351</v>
      </c>
      <c r="B21" s="324">
        <v>36</v>
      </c>
    </row>
    <row r="22" spans="1:7">
      <c r="A22" s="312"/>
      <c r="B22" s="177"/>
    </row>
    <row r="24" spans="1:7" ht="33" customHeight="1">
      <c r="A24" s="369" t="s">
        <v>621</v>
      </c>
      <c r="B24" s="369"/>
      <c r="C24" s="369"/>
    </row>
    <row r="25" spans="1:7" ht="33.75" customHeight="1">
      <c r="A25" s="369" t="s">
        <v>393</v>
      </c>
      <c r="B25" s="369"/>
      <c r="C25" s="369"/>
    </row>
    <row r="26" spans="1:7" ht="31.5" customHeight="1">
      <c r="A26" s="370" t="s">
        <v>548</v>
      </c>
      <c r="B26" s="370"/>
      <c r="C26" s="370"/>
    </row>
  </sheetData>
  <mergeCells count="3">
    <mergeCell ref="A24:C24"/>
    <mergeCell ref="A25:C25"/>
    <mergeCell ref="A26:C26"/>
  </mergeCells>
  <pageMargins left="0.70866141732283472" right="0.70866141732283472" top="0.74803149606299213" bottom="0.74803149606299213" header="0.31496062992125984" footer="0.31496062992125984"/>
  <pageSetup paperSize="9" scale="76" fitToHeight="0" orientation="portrait" r:id="rId1"/>
  <headerFooter>
    <oddHeader>&amp;F</oddHeader>
    <oddFooter>&amp;A</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7"/>
  <sheetViews>
    <sheetView zoomScaleNormal="100" workbookViewId="0">
      <selection activeCell="C10" sqref="C10"/>
    </sheetView>
  </sheetViews>
  <sheetFormatPr baseColWidth="10" defaultRowHeight="15"/>
  <cols>
    <col min="1" max="1" width="33.5703125" style="76" customWidth="1"/>
    <col min="2" max="9" width="11.42578125" style="76"/>
    <col min="10" max="10" width="11.42578125" style="76" customWidth="1"/>
    <col min="11" max="13" width="11.42578125" style="76"/>
    <col min="14" max="14" width="13.140625" style="76" customWidth="1"/>
    <col min="15" max="15" width="15.28515625" style="76" customWidth="1"/>
    <col min="16" max="16384" width="11.42578125" style="76"/>
  </cols>
  <sheetData>
    <row r="1" spans="1:9">
      <c r="A1" s="106" t="s">
        <v>608</v>
      </c>
    </row>
    <row r="2" spans="1:9">
      <c r="A2" s="72"/>
    </row>
    <row r="3" spans="1:9" ht="51">
      <c r="A3" s="163"/>
      <c r="B3" s="314" t="s">
        <v>103</v>
      </c>
      <c r="C3" s="314" t="s">
        <v>117</v>
      </c>
      <c r="D3" s="314" t="s">
        <v>145</v>
      </c>
      <c r="E3" s="314" t="s">
        <v>158</v>
      </c>
      <c r="F3" s="314" t="s">
        <v>159</v>
      </c>
      <c r="G3" s="314" t="s">
        <v>135</v>
      </c>
      <c r="H3" s="314" t="s">
        <v>160</v>
      </c>
      <c r="I3" s="314" t="s">
        <v>161</v>
      </c>
    </row>
    <row r="4" spans="1:9">
      <c r="A4" s="164" t="s">
        <v>155</v>
      </c>
      <c r="B4" s="327">
        <v>2.19</v>
      </c>
      <c r="C4" s="327">
        <v>0.76</v>
      </c>
      <c r="D4" s="328" t="s">
        <v>255</v>
      </c>
      <c r="E4" s="328" t="s">
        <v>255</v>
      </c>
      <c r="F4" s="328">
        <v>1.58</v>
      </c>
      <c r="G4" s="328">
        <v>0.75</v>
      </c>
      <c r="H4" s="328">
        <v>1.99</v>
      </c>
      <c r="I4" s="327">
        <v>1.98</v>
      </c>
    </row>
    <row r="5" spans="1:9">
      <c r="A5" s="164" t="s">
        <v>156</v>
      </c>
      <c r="B5" s="328">
        <v>4.32</v>
      </c>
      <c r="C5" s="328">
        <v>5.04</v>
      </c>
      <c r="D5" s="328" t="s">
        <v>255</v>
      </c>
      <c r="E5" s="328" t="s">
        <v>255</v>
      </c>
      <c r="F5" s="328" t="s">
        <v>255</v>
      </c>
      <c r="G5" s="328" t="s">
        <v>255</v>
      </c>
      <c r="H5" s="328">
        <v>3.5</v>
      </c>
      <c r="I5" s="327">
        <v>2.1</v>
      </c>
    </row>
    <row r="6" spans="1:9">
      <c r="A6" s="164" t="s">
        <v>157</v>
      </c>
      <c r="B6" s="328">
        <v>2.54</v>
      </c>
      <c r="C6" s="328">
        <v>5.23</v>
      </c>
      <c r="D6" s="328">
        <v>0.75</v>
      </c>
      <c r="E6" s="328" t="s">
        <v>255</v>
      </c>
      <c r="F6" s="328">
        <v>1.22</v>
      </c>
      <c r="G6" s="328">
        <v>0.67</v>
      </c>
      <c r="H6" s="328">
        <v>2.71</v>
      </c>
      <c r="I6" s="327">
        <v>1.81</v>
      </c>
    </row>
    <row r="7" spans="1:9">
      <c r="A7" s="164" t="s">
        <v>1</v>
      </c>
      <c r="B7" s="327">
        <v>1.31</v>
      </c>
      <c r="C7" s="327">
        <v>1.52</v>
      </c>
      <c r="D7" s="328">
        <v>0.87</v>
      </c>
      <c r="E7" s="328" t="s">
        <v>255</v>
      </c>
      <c r="F7" s="328">
        <v>1.22</v>
      </c>
      <c r="G7" s="328">
        <v>0.87</v>
      </c>
      <c r="H7" s="328">
        <v>1.92</v>
      </c>
      <c r="I7" s="327">
        <v>2.17</v>
      </c>
    </row>
    <row r="8" spans="1:9">
      <c r="A8" s="164" t="s">
        <v>2</v>
      </c>
      <c r="B8" s="329">
        <v>1.2</v>
      </c>
      <c r="C8" s="327">
        <v>0.62</v>
      </c>
      <c r="D8" s="328">
        <v>0.8</v>
      </c>
      <c r="E8" s="328" t="s">
        <v>255</v>
      </c>
      <c r="F8" s="328">
        <v>1.78</v>
      </c>
      <c r="G8" s="328">
        <v>0.65</v>
      </c>
      <c r="H8" s="328">
        <v>1.43</v>
      </c>
      <c r="I8" s="327">
        <v>2.0699999999999998</v>
      </c>
    </row>
    <row r="9" spans="1:9">
      <c r="A9" s="164" t="s">
        <v>3</v>
      </c>
      <c r="B9" s="329">
        <v>1.23</v>
      </c>
      <c r="C9" s="327">
        <v>0.84</v>
      </c>
      <c r="D9" s="328">
        <v>0.7</v>
      </c>
      <c r="E9" s="328" t="s">
        <v>255</v>
      </c>
      <c r="F9" s="328">
        <v>1.52</v>
      </c>
      <c r="G9" s="328">
        <v>0.59</v>
      </c>
      <c r="H9" s="328">
        <v>1.55</v>
      </c>
      <c r="I9" s="327">
        <v>1.67</v>
      </c>
    </row>
    <row r="10" spans="1:9">
      <c r="A10" s="164" t="s">
        <v>319</v>
      </c>
      <c r="B10" s="327">
        <v>1.74</v>
      </c>
      <c r="C10" s="328" t="s">
        <v>255</v>
      </c>
      <c r="D10" s="328" t="s">
        <v>255</v>
      </c>
      <c r="E10" s="328">
        <v>1.33</v>
      </c>
      <c r="F10" s="328">
        <v>1.53</v>
      </c>
      <c r="G10" s="328">
        <v>0.87</v>
      </c>
      <c r="H10" s="328">
        <v>2.2999999999999998</v>
      </c>
      <c r="I10" s="327">
        <v>2.52</v>
      </c>
    </row>
    <row r="11" spans="1:9">
      <c r="A11" s="164" t="s">
        <v>4</v>
      </c>
      <c r="B11" s="327">
        <v>1.79</v>
      </c>
      <c r="C11" s="327">
        <v>1.0900000000000001</v>
      </c>
      <c r="D11" s="328">
        <v>0.72</v>
      </c>
      <c r="E11" s="328">
        <v>1.1299999999999999</v>
      </c>
      <c r="F11" s="328">
        <v>1.1499999999999999</v>
      </c>
      <c r="G11" s="328">
        <v>1.77</v>
      </c>
      <c r="H11" s="328">
        <v>1.97</v>
      </c>
      <c r="I11" s="327">
        <v>3.08</v>
      </c>
    </row>
    <row r="12" spans="1:9">
      <c r="A12" s="242"/>
      <c r="B12" s="243">
        <v>1</v>
      </c>
      <c r="C12" s="243">
        <v>1</v>
      </c>
      <c r="D12" s="243">
        <v>1</v>
      </c>
      <c r="E12" s="243">
        <v>1</v>
      </c>
      <c r="F12" s="243">
        <v>1</v>
      </c>
      <c r="G12" s="243">
        <v>1</v>
      </c>
      <c r="H12" s="243">
        <v>1</v>
      </c>
      <c r="I12" s="243">
        <v>1</v>
      </c>
    </row>
    <row r="13" spans="1:9">
      <c r="A13" s="331" t="s">
        <v>614</v>
      </c>
      <c r="B13" s="243"/>
      <c r="C13" s="243"/>
      <c r="D13" s="243"/>
      <c r="E13" s="243"/>
      <c r="F13" s="243"/>
      <c r="G13" s="243"/>
      <c r="H13" s="243"/>
      <c r="I13" s="243"/>
    </row>
    <row r="14" spans="1:9" s="97" customFormat="1" ht="63" customHeight="1">
      <c r="A14" s="378" t="s">
        <v>586</v>
      </c>
      <c r="B14" s="378"/>
      <c r="C14" s="378"/>
      <c r="D14" s="378"/>
      <c r="E14" s="378"/>
      <c r="F14" s="378"/>
      <c r="G14" s="378"/>
      <c r="H14" s="378"/>
      <c r="I14" s="378"/>
    </row>
    <row r="15" spans="1:9" s="97" customFormat="1" ht="54.75" customHeight="1">
      <c r="A15" s="379" t="s">
        <v>587</v>
      </c>
      <c r="B15" s="378"/>
      <c r="C15" s="378"/>
      <c r="D15" s="378"/>
      <c r="E15" s="378"/>
      <c r="F15" s="378"/>
      <c r="G15" s="378"/>
      <c r="H15" s="378"/>
      <c r="I15" s="378"/>
    </row>
    <row r="16" spans="1:9" s="97" customFormat="1" ht="30" customHeight="1">
      <c r="A16" s="378" t="s">
        <v>394</v>
      </c>
      <c r="B16" s="378"/>
      <c r="C16" s="378"/>
      <c r="D16" s="378"/>
      <c r="E16" s="378"/>
      <c r="F16" s="378"/>
      <c r="G16" s="378"/>
      <c r="H16" s="378"/>
      <c r="I16" s="378"/>
    </row>
    <row r="17" spans="1:9" s="97" customFormat="1" ht="14.25" customHeight="1">
      <c r="A17" s="380" t="s">
        <v>497</v>
      </c>
      <c r="B17" s="378"/>
      <c r="C17" s="378"/>
      <c r="D17" s="378"/>
      <c r="E17" s="378"/>
      <c r="F17" s="378"/>
      <c r="G17" s="378"/>
      <c r="H17" s="378"/>
      <c r="I17" s="378"/>
    </row>
  </sheetData>
  <mergeCells count="4">
    <mergeCell ref="A14:I14"/>
    <mergeCell ref="A15:I15"/>
    <mergeCell ref="A16:I16"/>
    <mergeCell ref="A17:I17"/>
  </mergeCells>
  <pageMargins left="0.70866141732283472" right="0.70866141732283472" top="0.74803149606299213" bottom="0.74803149606299213" header="0.31496062992125984" footer="0.31496062992125984"/>
  <pageSetup paperSize="9" scale="69" fitToHeight="0" orientation="portrait" r:id="rId1"/>
  <headerFooter>
    <oddHeader>&amp;F</oddHeader>
    <oddFooter>&amp;A</oddFooter>
  </headerFooter>
  <rowBreaks count="1" manualBreakCount="1">
    <brk id="18" max="8"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1"/>
  <sheetViews>
    <sheetView zoomScaleNormal="100" workbookViewId="0">
      <selection activeCell="A10" sqref="A10:G10"/>
    </sheetView>
  </sheetViews>
  <sheetFormatPr baseColWidth="10" defaultRowHeight="15"/>
  <cols>
    <col min="1" max="1" width="34.28515625" style="76" customWidth="1"/>
    <col min="2" max="16384" width="11.42578125" style="76"/>
  </cols>
  <sheetData>
    <row r="1" spans="1:15">
      <c r="A1" s="106" t="s">
        <v>610</v>
      </c>
    </row>
    <row r="2" spans="1:15">
      <c r="A2" s="72"/>
    </row>
    <row r="3" spans="1:15" ht="51">
      <c r="A3" s="163"/>
      <c r="B3" s="314" t="s">
        <v>103</v>
      </c>
      <c r="C3" s="314" t="s">
        <v>117</v>
      </c>
      <c r="D3" s="314" t="s">
        <v>145</v>
      </c>
      <c r="E3" s="314" t="s">
        <v>169</v>
      </c>
      <c r="F3" s="314" t="s">
        <v>159</v>
      </c>
      <c r="G3" s="314" t="s">
        <v>135</v>
      </c>
    </row>
    <row r="4" spans="1:15" ht="30" customHeight="1">
      <c r="A4" s="157" t="s">
        <v>16</v>
      </c>
      <c r="B4" s="330">
        <v>2.0099999999999998</v>
      </c>
      <c r="C4" s="330">
        <v>0.44</v>
      </c>
      <c r="D4" s="330">
        <v>0.52</v>
      </c>
      <c r="E4" s="330">
        <v>1.17</v>
      </c>
      <c r="F4" s="330">
        <v>1.59</v>
      </c>
      <c r="G4" s="330">
        <v>1.28</v>
      </c>
      <c r="J4" s="333"/>
      <c r="K4" s="333"/>
      <c r="L4" s="333"/>
      <c r="M4" s="333"/>
      <c r="N4" s="333"/>
      <c r="O4" s="333"/>
    </row>
    <row r="5" spans="1:15" ht="30" customHeight="1">
      <c r="A5" s="157" t="s">
        <v>17</v>
      </c>
      <c r="B5" s="332" t="s">
        <v>255</v>
      </c>
      <c r="C5" s="332" t="s">
        <v>255</v>
      </c>
      <c r="D5" s="332">
        <v>0.67</v>
      </c>
      <c r="E5" s="332" t="s">
        <v>255</v>
      </c>
      <c r="F5" s="332">
        <v>1.46</v>
      </c>
      <c r="G5" s="332" t="s">
        <v>255</v>
      </c>
      <c r="L5" s="333"/>
      <c r="N5" s="333"/>
    </row>
    <row r="7" spans="1:15">
      <c r="A7" s="97" t="s">
        <v>614</v>
      </c>
    </row>
    <row r="8" spans="1:15" s="72" customFormat="1" ht="92.25" customHeight="1">
      <c r="A8" s="378" t="s">
        <v>588</v>
      </c>
      <c r="B8" s="378"/>
      <c r="C8" s="378"/>
      <c r="D8" s="378"/>
      <c r="E8" s="378"/>
      <c r="F8" s="378"/>
      <c r="G8" s="378"/>
    </row>
    <row r="9" spans="1:15" s="72" customFormat="1" ht="66.75" customHeight="1">
      <c r="A9" s="378" t="s">
        <v>590</v>
      </c>
      <c r="B9" s="378"/>
      <c r="C9" s="378"/>
      <c r="D9" s="378"/>
      <c r="E9" s="378"/>
      <c r="F9" s="378"/>
      <c r="G9" s="378"/>
    </row>
    <row r="10" spans="1:15" s="72" customFormat="1" ht="27" customHeight="1">
      <c r="A10" s="378" t="s">
        <v>395</v>
      </c>
      <c r="B10" s="378"/>
      <c r="C10" s="378"/>
      <c r="D10" s="378"/>
      <c r="E10" s="378"/>
      <c r="F10" s="378"/>
      <c r="G10" s="378"/>
    </row>
    <row r="11" spans="1:15" s="72" customFormat="1" ht="24" customHeight="1">
      <c r="A11" s="378" t="s">
        <v>535</v>
      </c>
      <c r="B11" s="378"/>
      <c r="C11" s="378"/>
      <c r="D11" s="378"/>
      <c r="E11" s="378"/>
      <c r="F11" s="378"/>
      <c r="G11" s="378"/>
    </row>
  </sheetData>
  <mergeCells count="4">
    <mergeCell ref="A8:G8"/>
    <mergeCell ref="A9:G9"/>
    <mergeCell ref="A10:G10"/>
    <mergeCell ref="A11:G11"/>
  </mergeCells>
  <pageMargins left="0.70866141732283472" right="0.70866141732283472" top="0.74803149606299213" bottom="0.74803149606299213" header="0.31496062992125984" footer="0.31496062992125984"/>
  <pageSetup paperSize="9" scale="76" fitToHeight="0" orientation="portrait" r:id="rId1"/>
  <headerFooter>
    <oddHeader>&amp;F</oddHeader>
    <oddFooter>&amp;A</oddFooter>
  </headerFooter>
  <colBreaks count="1" manualBreakCount="1">
    <brk id="9" max="1048575" man="1"/>
  </col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4"/>
  <sheetViews>
    <sheetView zoomScaleNormal="100" workbookViewId="0">
      <selection activeCell="C10" sqref="C10"/>
    </sheetView>
  </sheetViews>
  <sheetFormatPr baseColWidth="10" defaultRowHeight="15"/>
  <cols>
    <col min="1" max="1" width="71.28515625" style="76" customWidth="1"/>
    <col min="2" max="7" width="16.28515625" style="76" customWidth="1"/>
    <col min="8" max="8" width="16.7109375" style="76" customWidth="1"/>
    <col min="9" max="9" width="20.42578125" style="76" customWidth="1"/>
    <col min="10" max="16384" width="11.42578125" style="76"/>
  </cols>
  <sheetData>
    <row r="1" spans="1:8">
      <c r="A1" s="106" t="s">
        <v>561</v>
      </c>
    </row>
    <row r="3" spans="1:8" ht="25.5">
      <c r="A3" s="163"/>
      <c r="B3" s="169" t="s">
        <v>53</v>
      </c>
      <c r="C3" s="169" t="s">
        <v>117</v>
      </c>
      <c r="D3" s="169" t="s">
        <v>304</v>
      </c>
      <c r="E3" s="130" t="s">
        <v>305</v>
      </c>
      <c r="F3" s="169" t="s">
        <v>147</v>
      </c>
      <c r="G3" s="169" t="s">
        <v>145</v>
      </c>
    </row>
    <row r="4" spans="1:8">
      <c r="A4" s="157" t="s">
        <v>22</v>
      </c>
      <c r="B4" s="267">
        <v>55.7</v>
      </c>
      <c r="C4" s="257">
        <v>55</v>
      </c>
      <c r="D4" s="267">
        <v>43</v>
      </c>
      <c r="E4" s="267">
        <v>67</v>
      </c>
      <c r="F4" s="267">
        <v>52</v>
      </c>
      <c r="G4" s="267">
        <v>59</v>
      </c>
    </row>
    <row r="5" spans="1:8">
      <c r="A5" s="157" t="s">
        <v>21</v>
      </c>
      <c r="B5" s="267">
        <v>53.1</v>
      </c>
      <c r="C5" s="257">
        <v>51</v>
      </c>
      <c r="D5" s="267">
        <v>46</v>
      </c>
      <c r="E5" s="267">
        <v>60</v>
      </c>
      <c r="F5" s="267">
        <v>51</v>
      </c>
      <c r="G5" s="267">
        <v>53</v>
      </c>
    </row>
    <row r="6" spans="1:8">
      <c r="A6" s="157" t="s">
        <v>25</v>
      </c>
      <c r="B6" s="267">
        <v>22</v>
      </c>
      <c r="C6" s="257">
        <v>25</v>
      </c>
      <c r="D6" s="267">
        <v>29</v>
      </c>
      <c r="E6" s="267">
        <v>19</v>
      </c>
      <c r="F6" s="267">
        <v>28</v>
      </c>
      <c r="G6" s="267">
        <v>11</v>
      </c>
    </row>
    <row r="7" spans="1:8">
      <c r="A7" s="157" t="s">
        <v>24</v>
      </c>
      <c r="B7" s="267">
        <v>15</v>
      </c>
      <c r="C7" s="257">
        <v>18</v>
      </c>
      <c r="D7" s="267">
        <v>16</v>
      </c>
      <c r="E7" s="267">
        <v>15</v>
      </c>
      <c r="F7" s="267">
        <v>17</v>
      </c>
      <c r="G7" s="267">
        <v>13</v>
      </c>
    </row>
    <row r="8" spans="1:8">
      <c r="A8" s="157" t="s">
        <v>38</v>
      </c>
      <c r="B8" s="267">
        <v>42</v>
      </c>
      <c r="C8" s="257">
        <v>48</v>
      </c>
      <c r="D8" s="267">
        <v>53</v>
      </c>
      <c r="E8" s="267">
        <v>34</v>
      </c>
      <c r="F8" s="267">
        <v>53</v>
      </c>
      <c r="G8" s="267">
        <v>38</v>
      </c>
    </row>
    <row r="9" spans="1:8">
      <c r="A9" s="157" t="s">
        <v>370</v>
      </c>
      <c r="B9" s="267">
        <v>21</v>
      </c>
      <c r="C9" s="257">
        <v>31</v>
      </c>
      <c r="D9" s="267">
        <v>28</v>
      </c>
      <c r="E9" s="267">
        <v>20</v>
      </c>
      <c r="F9" s="267">
        <v>21</v>
      </c>
      <c r="G9" s="267">
        <v>16</v>
      </c>
    </row>
    <row r="10" spans="1:8">
      <c r="B10" s="81"/>
    </row>
    <row r="11" spans="1:8">
      <c r="A11" s="173" t="s">
        <v>396</v>
      </c>
      <c r="B11" s="81"/>
    </row>
    <row r="12" spans="1:8" ht="30.75" customHeight="1">
      <c r="A12" s="381" t="s">
        <v>613</v>
      </c>
      <c r="B12" s="381"/>
      <c r="C12" s="381"/>
      <c r="D12" s="381"/>
      <c r="E12" s="381"/>
      <c r="F12" s="381"/>
      <c r="G12" s="381"/>
      <c r="H12" s="183"/>
    </row>
    <row r="13" spans="1:8">
      <c r="A13" s="182" t="s">
        <v>298</v>
      </c>
    </row>
    <row r="14" spans="1:8">
      <c r="A14" s="184" t="s">
        <v>549</v>
      </c>
    </row>
  </sheetData>
  <mergeCells count="1">
    <mergeCell ref="A12:G12"/>
  </mergeCells>
  <pageMargins left="0.70866141732283472" right="0.70866141732283472" top="0.74803149606299213" bottom="0.74803149606299213" header="0.31496062992125984" footer="0.31496062992125984"/>
  <pageSetup paperSize="9" scale="77" fitToHeight="0" orientation="landscape" r:id="rId1"/>
  <headerFooter>
    <oddHeader>&amp;F</oddHeader>
    <oddFooter>&amp;A</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23"/>
  <sheetViews>
    <sheetView zoomScaleNormal="100" workbookViewId="0">
      <selection activeCell="C10" sqref="C10"/>
    </sheetView>
  </sheetViews>
  <sheetFormatPr baseColWidth="10" defaultRowHeight="15"/>
  <cols>
    <col min="1" max="1" width="76.28515625" style="76" bestFit="1" customWidth="1"/>
    <col min="2" max="2" width="18.7109375" style="76" customWidth="1"/>
    <col min="3" max="16384" width="11.42578125" style="76"/>
  </cols>
  <sheetData>
    <row r="1" spans="1:4">
      <c r="A1" s="106" t="s">
        <v>562</v>
      </c>
      <c r="B1" s="91"/>
      <c r="C1" s="91"/>
      <c r="D1" s="91"/>
    </row>
    <row r="2" spans="1:4">
      <c r="A2" s="106"/>
      <c r="B2" s="91"/>
      <c r="C2" s="91"/>
      <c r="D2" s="91"/>
    </row>
    <row r="3" spans="1:4" ht="25.5">
      <c r="A3" s="160"/>
      <c r="B3" s="315" t="s">
        <v>374</v>
      </c>
      <c r="C3" s="72"/>
      <c r="D3" s="72"/>
    </row>
    <row r="4" spans="1:4">
      <c r="A4" s="107" t="s">
        <v>409</v>
      </c>
      <c r="B4" s="268">
        <v>45</v>
      </c>
      <c r="C4" s="72"/>
      <c r="D4" s="92"/>
    </row>
    <row r="5" spans="1:4">
      <c r="A5" s="107" t="s">
        <v>330</v>
      </c>
      <c r="B5" s="268">
        <v>34</v>
      </c>
      <c r="C5" s="72"/>
      <c r="D5" s="92"/>
    </row>
    <row r="6" spans="1:4">
      <c r="A6" s="108" t="s">
        <v>329</v>
      </c>
      <c r="B6" s="268">
        <v>29</v>
      </c>
      <c r="C6" s="72"/>
      <c r="D6" s="92"/>
    </row>
    <row r="7" spans="1:4">
      <c r="A7" s="108" t="s">
        <v>184</v>
      </c>
      <c r="B7" s="268">
        <v>24</v>
      </c>
      <c r="C7" s="72"/>
      <c r="D7" s="92"/>
    </row>
    <row r="8" spans="1:4">
      <c r="A8" s="108" t="s">
        <v>328</v>
      </c>
      <c r="B8" s="268">
        <v>16</v>
      </c>
      <c r="C8" s="72"/>
      <c r="D8" s="92"/>
    </row>
    <row r="9" spans="1:4">
      <c r="A9" s="108" t="s">
        <v>327</v>
      </c>
      <c r="B9" s="268">
        <v>12</v>
      </c>
      <c r="C9" s="72"/>
      <c r="D9" s="92"/>
    </row>
    <row r="10" spans="1:4">
      <c r="A10" s="108" t="s">
        <v>326</v>
      </c>
      <c r="B10" s="268">
        <v>10</v>
      </c>
      <c r="C10" s="72"/>
      <c r="D10" s="92"/>
    </row>
    <row r="11" spans="1:4">
      <c r="A11" s="108" t="s">
        <v>325</v>
      </c>
      <c r="B11" s="268">
        <v>6</v>
      </c>
      <c r="C11" s="72"/>
      <c r="D11" s="92"/>
    </row>
    <row r="12" spans="1:4">
      <c r="A12" s="108" t="s">
        <v>323</v>
      </c>
      <c r="B12" s="268">
        <v>6</v>
      </c>
      <c r="C12" s="72"/>
      <c r="D12" s="92"/>
    </row>
    <row r="13" spans="1:4">
      <c r="A13" s="108" t="s">
        <v>324</v>
      </c>
      <c r="B13" s="268">
        <v>5</v>
      </c>
      <c r="C13" s="72"/>
      <c r="D13" s="92"/>
    </row>
    <row r="14" spans="1:4">
      <c r="A14" s="108" t="s">
        <v>322</v>
      </c>
      <c r="B14" s="268">
        <v>1</v>
      </c>
      <c r="C14" s="72"/>
      <c r="D14" s="92"/>
    </row>
    <row r="15" spans="1:4">
      <c r="A15" s="108" t="s">
        <v>411</v>
      </c>
      <c r="B15" s="268">
        <v>6</v>
      </c>
      <c r="C15" s="72"/>
      <c r="D15" s="92"/>
    </row>
    <row r="16" spans="1:4">
      <c r="A16" s="109" t="s">
        <v>132</v>
      </c>
      <c r="B16" s="269">
        <v>3</v>
      </c>
      <c r="C16" s="72"/>
      <c r="D16" s="92"/>
    </row>
    <row r="17" spans="1:4">
      <c r="A17" s="72"/>
      <c r="B17" s="72"/>
      <c r="C17" s="72"/>
      <c r="D17" s="72"/>
    </row>
    <row r="18" spans="1:4">
      <c r="A18" s="93" t="s">
        <v>331</v>
      </c>
      <c r="B18" s="72"/>
      <c r="C18" s="72"/>
      <c r="D18" s="72"/>
    </row>
    <row r="19" spans="1:4">
      <c r="A19" s="93" t="s">
        <v>408</v>
      </c>
      <c r="B19" s="72"/>
      <c r="C19" s="72"/>
      <c r="D19" s="72"/>
    </row>
    <row r="20" spans="1:4">
      <c r="A20" s="93" t="s">
        <v>332</v>
      </c>
      <c r="B20" s="72"/>
      <c r="C20" s="72"/>
      <c r="D20" s="72"/>
    </row>
    <row r="21" spans="1:4" ht="27" customHeight="1">
      <c r="A21" s="352" t="s">
        <v>541</v>
      </c>
      <c r="B21" s="352"/>
      <c r="C21" s="352"/>
      <c r="D21" s="352"/>
    </row>
    <row r="22" spans="1:4" ht="24.75" customHeight="1">
      <c r="A22" s="352" t="s">
        <v>333</v>
      </c>
      <c r="B22" s="352"/>
      <c r="C22" s="352"/>
      <c r="D22" s="352"/>
    </row>
    <row r="23" spans="1:4" ht="26.25" customHeight="1">
      <c r="A23" s="353" t="s">
        <v>410</v>
      </c>
      <c r="B23" s="352"/>
      <c r="C23" s="352"/>
      <c r="D23" s="352"/>
    </row>
  </sheetData>
  <sortState ref="A6:B16">
    <sortCondition descending="1" ref="B6:B16"/>
  </sortState>
  <mergeCells count="3">
    <mergeCell ref="A21:D21"/>
    <mergeCell ref="A22:D22"/>
    <mergeCell ref="A23:D23"/>
  </mergeCells>
  <pageMargins left="0.70866141732283472" right="0.70866141732283472" top="0.74803149606299213" bottom="0.74803149606299213" header="0.31496062992125984" footer="0.31496062992125984"/>
  <pageSetup paperSize="9" scale="74" fitToHeight="0" orientation="portrait" r:id="rId1"/>
  <headerFooter>
    <oddHeader>&amp;F</oddHeader>
    <oddFooter>&amp;A</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4"/>
  <sheetViews>
    <sheetView zoomScaleNormal="100" workbookViewId="0">
      <selection activeCell="I17" sqref="H17:I17"/>
    </sheetView>
  </sheetViews>
  <sheetFormatPr baseColWidth="10" defaultRowHeight="15"/>
  <cols>
    <col min="1" max="1" width="41" style="76" customWidth="1"/>
    <col min="2" max="16384" width="11.42578125" style="76"/>
  </cols>
  <sheetData>
    <row r="1" spans="1:14" ht="36" customHeight="1">
      <c r="A1" s="382" t="s">
        <v>401</v>
      </c>
      <c r="B1" s="382"/>
      <c r="C1" s="382"/>
      <c r="D1" s="382"/>
      <c r="E1" s="382"/>
      <c r="F1" s="382"/>
      <c r="G1" s="382"/>
    </row>
    <row r="3" spans="1:14" ht="51">
      <c r="A3" s="163"/>
      <c r="B3" s="314" t="s">
        <v>103</v>
      </c>
      <c r="C3" s="314" t="s">
        <v>117</v>
      </c>
      <c r="D3" s="314" t="s">
        <v>145</v>
      </c>
      <c r="E3" s="314" t="s">
        <v>158</v>
      </c>
      <c r="F3" s="314" t="s">
        <v>159</v>
      </c>
      <c r="G3" s="314" t="s">
        <v>135</v>
      </c>
    </row>
    <row r="4" spans="1:14" ht="25.5">
      <c r="A4" s="157" t="s">
        <v>22</v>
      </c>
      <c r="B4" s="263">
        <v>0.89</v>
      </c>
      <c r="C4" s="263">
        <v>0.96</v>
      </c>
      <c r="D4" s="263">
        <v>1.06</v>
      </c>
      <c r="E4" s="263" t="s">
        <v>255</v>
      </c>
      <c r="F4" s="263">
        <v>1.02</v>
      </c>
      <c r="G4" s="263">
        <v>1.1299999999999999</v>
      </c>
      <c r="I4" s="333"/>
      <c r="J4" s="333"/>
      <c r="K4" s="333"/>
      <c r="L4" s="333"/>
      <c r="M4" s="333"/>
      <c r="N4" s="333"/>
    </row>
    <row r="5" spans="1:14" ht="25.5">
      <c r="A5" s="157" t="s">
        <v>21</v>
      </c>
      <c r="B5" s="263">
        <v>0.92</v>
      </c>
      <c r="C5" s="263">
        <v>0.92</v>
      </c>
      <c r="D5" s="263">
        <v>1.02</v>
      </c>
      <c r="E5" s="263">
        <v>1.03</v>
      </c>
      <c r="F5" s="263" t="s">
        <v>255</v>
      </c>
      <c r="G5" s="263">
        <v>1.1299999999999999</v>
      </c>
      <c r="I5" s="333"/>
      <c r="J5" s="333"/>
      <c r="K5" s="333"/>
      <c r="L5" s="333"/>
      <c r="M5" s="333"/>
      <c r="N5" s="333"/>
    </row>
    <row r="6" spans="1:14" ht="25.5">
      <c r="A6" s="157" t="s">
        <v>25</v>
      </c>
      <c r="B6" s="263">
        <v>1.21</v>
      </c>
      <c r="C6" s="263">
        <v>1.29</v>
      </c>
      <c r="D6" s="263">
        <v>0.4</v>
      </c>
      <c r="E6" s="263" t="s">
        <v>255</v>
      </c>
      <c r="F6" s="263">
        <v>1.08</v>
      </c>
      <c r="G6" s="263">
        <v>0.94</v>
      </c>
      <c r="I6" s="333"/>
      <c r="J6" s="333"/>
      <c r="K6" s="333"/>
      <c r="L6" s="333"/>
      <c r="M6" s="333"/>
      <c r="N6" s="333"/>
    </row>
    <row r="7" spans="1:14">
      <c r="A7" s="157" t="s">
        <v>24</v>
      </c>
      <c r="B7" s="263" t="s">
        <v>255</v>
      </c>
      <c r="C7" s="263">
        <v>1.42</v>
      </c>
      <c r="D7" s="263">
        <v>0.76</v>
      </c>
      <c r="E7" s="263">
        <v>1.06</v>
      </c>
      <c r="F7" s="263">
        <v>1.1200000000000001</v>
      </c>
      <c r="G7" s="263" t="s">
        <v>255</v>
      </c>
      <c r="I7" s="333"/>
      <c r="J7" s="333"/>
      <c r="K7" s="333"/>
      <c r="L7" s="333"/>
      <c r="M7" s="333"/>
      <c r="N7" s="333"/>
    </row>
    <row r="8" spans="1:14" ht="25.5">
      <c r="A8" s="157" t="s">
        <v>38</v>
      </c>
      <c r="B8" s="263">
        <v>1.0900000000000001</v>
      </c>
      <c r="C8" s="263">
        <v>1.25</v>
      </c>
      <c r="D8" s="263">
        <v>0.83</v>
      </c>
      <c r="E8" s="263">
        <v>0.92</v>
      </c>
      <c r="F8" s="263">
        <v>1.03</v>
      </c>
      <c r="G8" s="263">
        <v>0.83</v>
      </c>
      <c r="I8" s="333"/>
      <c r="J8" s="333"/>
      <c r="K8" s="333"/>
      <c r="L8" s="333"/>
      <c r="M8" s="333"/>
      <c r="N8" s="333"/>
    </row>
    <row r="9" spans="1:14" ht="25.5">
      <c r="A9" s="157" t="s">
        <v>370</v>
      </c>
      <c r="B9" s="263">
        <v>1.39</v>
      </c>
      <c r="C9" s="263">
        <v>2.84</v>
      </c>
      <c r="D9" s="263">
        <v>0.62</v>
      </c>
      <c r="E9" s="263">
        <v>0.95</v>
      </c>
      <c r="F9" s="263">
        <v>1.05</v>
      </c>
      <c r="G9" s="263">
        <v>0.73</v>
      </c>
      <c r="I9" s="333"/>
      <c r="J9" s="333"/>
      <c r="K9" s="333"/>
      <c r="L9" s="333"/>
      <c r="M9" s="333"/>
      <c r="N9" s="333"/>
    </row>
    <row r="11" spans="1:14" ht="94.5" customHeight="1">
      <c r="A11" s="381" t="s">
        <v>589</v>
      </c>
      <c r="B11" s="381"/>
      <c r="C11" s="381"/>
      <c r="D11" s="381"/>
      <c r="E11" s="381"/>
      <c r="F11" s="381"/>
      <c r="G11" s="381"/>
    </row>
    <row r="12" spans="1:14" ht="64.5" customHeight="1">
      <c r="A12" s="381" t="s">
        <v>591</v>
      </c>
      <c r="B12" s="381"/>
      <c r="C12" s="381"/>
      <c r="D12" s="381"/>
      <c r="E12" s="381"/>
      <c r="F12" s="381"/>
      <c r="G12" s="381"/>
    </row>
    <row r="13" spans="1:14" ht="28.5" customHeight="1">
      <c r="A13" s="381" t="s">
        <v>397</v>
      </c>
      <c r="B13" s="381"/>
      <c r="C13" s="381"/>
      <c r="D13" s="381"/>
      <c r="E13" s="381"/>
      <c r="F13" s="381"/>
      <c r="G13" s="381"/>
    </row>
    <row r="14" spans="1:14" ht="22.5" customHeight="1">
      <c r="A14" s="381" t="s">
        <v>536</v>
      </c>
      <c r="B14" s="381"/>
      <c r="C14" s="381"/>
      <c r="D14" s="381"/>
      <c r="E14" s="381"/>
      <c r="F14" s="381"/>
      <c r="G14" s="381"/>
    </row>
  </sheetData>
  <mergeCells count="5">
    <mergeCell ref="A1:G1"/>
    <mergeCell ref="A11:G11"/>
    <mergeCell ref="A12:G12"/>
    <mergeCell ref="A13:G13"/>
    <mergeCell ref="A14:G14"/>
  </mergeCells>
  <pageMargins left="0.70866141732283472" right="0.70866141732283472" top="0.74803149606299213" bottom="0.74803149606299213" header="0.31496062992125984" footer="0.31496062992125984"/>
  <pageSetup paperSize="9" scale="79" fitToHeight="0" orientation="portrait" r:id="rId1"/>
  <headerFooter>
    <oddHeader>&amp;F</oddHeader>
    <oddFooter>&amp;A</oddFooter>
  </headerFooter>
  <rowBreaks count="1" manualBreakCount="1">
    <brk id="15" max="6"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140"/>
  <sheetViews>
    <sheetView zoomScaleNormal="100" workbookViewId="0">
      <pane xSplit="1" topLeftCell="B1" activePane="topRight" state="frozen"/>
      <selection activeCell="C10" sqref="C10"/>
      <selection pane="topRight" activeCell="C10" sqref="C10"/>
    </sheetView>
  </sheetViews>
  <sheetFormatPr baseColWidth="10" defaultRowHeight="15"/>
  <cols>
    <col min="1" max="1" width="35" style="22" customWidth="1"/>
    <col min="2" max="3" width="11.42578125" style="23"/>
    <col min="4" max="4" width="11.42578125" style="22"/>
    <col min="5" max="7" width="11.42578125" style="23"/>
    <col min="8" max="8" width="11.28515625" style="23" customWidth="1"/>
    <col min="9" max="9" width="12.85546875" style="23" customWidth="1"/>
    <col min="10" max="17" width="11.42578125" style="23"/>
    <col min="18" max="16384" width="11.42578125" style="22"/>
  </cols>
  <sheetData>
    <row r="1" spans="1:18">
      <c r="A1" s="72"/>
      <c r="B1" s="81"/>
      <c r="C1" s="81"/>
      <c r="D1" s="72"/>
      <c r="E1" s="81"/>
      <c r="F1" s="81"/>
      <c r="G1" s="81"/>
      <c r="H1" s="81"/>
      <c r="I1" s="81"/>
      <c r="J1" s="81"/>
      <c r="K1" s="81"/>
      <c r="L1" s="81"/>
      <c r="M1" s="81"/>
      <c r="N1" s="81"/>
      <c r="O1" s="81"/>
      <c r="P1" s="81"/>
      <c r="Q1" s="81"/>
      <c r="R1" s="72"/>
    </row>
    <row r="2" spans="1:18">
      <c r="A2" s="72" t="s">
        <v>399</v>
      </c>
      <c r="B2" s="81"/>
      <c r="C2" s="81"/>
      <c r="D2" s="72"/>
      <c r="E2" s="81"/>
      <c r="F2" s="81"/>
      <c r="G2" s="81"/>
      <c r="H2" s="81"/>
      <c r="I2" s="81"/>
      <c r="J2" s="81"/>
      <c r="K2" s="81"/>
      <c r="L2" s="81"/>
      <c r="M2" s="81"/>
      <c r="N2" s="81"/>
      <c r="O2" s="81"/>
      <c r="P2" s="81"/>
      <c r="Q2" s="81"/>
      <c r="R2" s="72"/>
    </row>
    <row r="3" spans="1:18" ht="15.75" thickBot="1">
      <c r="A3" s="72"/>
      <c r="B3" s="81"/>
      <c r="C3" s="81"/>
      <c r="D3" s="72"/>
      <c r="E3" s="81"/>
      <c r="F3" s="81"/>
      <c r="G3" s="81"/>
      <c r="H3" s="81"/>
      <c r="I3" s="81"/>
      <c r="J3" s="81"/>
      <c r="K3" s="81"/>
      <c r="L3" s="81"/>
      <c r="M3" s="81"/>
      <c r="N3" s="81"/>
      <c r="O3" s="81"/>
      <c r="P3" s="81"/>
      <c r="Q3" s="81"/>
      <c r="R3" s="72"/>
    </row>
    <row r="4" spans="1:18" s="94" customFormat="1" ht="31.5" customHeight="1" thickBot="1">
      <c r="A4" s="383"/>
      <c r="B4" s="385" t="s">
        <v>155</v>
      </c>
      <c r="C4" s="386"/>
      <c r="D4" s="385" t="s">
        <v>211</v>
      </c>
      <c r="E4" s="386"/>
      <c r="F4" s="387" t="s">
        <v>187</v>
      </c>
      <c r="G4" s="388"/>
      <c r="H4" s="385" t="s">
        <v>1</v>
      </c>
      <c r="I4" s="386"/>
      <c r="J4" s="387" t="s">
        <v>2</v>
      </c>
      <c r="K4" s="388"/>
      <c r="L4" s="385" t="s">
        <v>3</v>
      </c>
      <c r="M4" s="386"/>
      <c r="N4" s="387" t="s">
        <v>319</v>
      </c>
      <c r="O4" s="388"/>
      <c r="P4" s="385" t="s">
        <v>4</v>
      </c>
      <c r="Q4" s="386"/>
      <c r="R4" s="97"/>
    </row>
    <row r="5" spans="1:18" s="94" customFormat="1" ht="26.25" thickBot="1">
      <c r="A5" s="384"/>
      <c r="B5" s="270" t="s">
        <v>183</v>
      </c>
      <c r="C5" s="271" t="s">
        <v>182</v>
      </c>
      <c r="D5" s="272" t="s">
        <v>183</v>
      </c>
      <c r="E5" s="271" t="s">
        <v>182</v>
      </c>
      <c r="F5" s="272" t="s">
        <v>183</v>
      </c>
      <c r="G5" s="271" t="s">
        <v>182</v>
      </c>
      <c r="H5" s="272" t="s">
        <v>183</v>
      </c>
      <c r="I5" s="271" t="s">
        <v>182</v>
      </c>
      <c r="J5" s="272" t="s">
        <v>183</v>
      </c>
      <c r="K5" s="271" t="s">
        <v>182</v>
      </c>
      <c r="L5" s="272" t="s">
        <v>183</v>
      </c>
      <c r="M5" s="271" t="s">
        <v>182</v>
      </c>
      <c r="N5" s="272" t="s">
        <v>183</v>
      </c>
      <c r="O5" s="271" t="s">
        <v>182</v>
      </c>
      <c r="P5" s="272" t="s">
        <v>183</v>
      </c>
      <c r="Q5" s="271" t="s">
        <v>182</v>
      </c>
      <c r="R5" s="97"/>
    </row>
    <row r="6" spans="1:18" s="94" customFormat="1" ht="13.5" thickBot="1">
      <c r="A6" s="301" t="s">
        <v>53</v>
      </c>
      <c r="B6" s="198">
        <f>'Figure 8'!B4</f>
        <v>1.2</v>
      </c>
      <c r="C6" s="199"/>
      <c r="D6" s="198">
        <f>'Figure 8'!B6</f>
        <v>0.6</v>
      </c>
      <c r="E6" s="198"/>
      <c r="F6" s="199">
        <f>'Figure 8'!B7</f>
        <v>3.1</v>
      </c>
      <c r="G6" s="199"/>
      <c r="H6" s="198">
        <f>'Figure 8'!B9</f>
        <v>3.3</v>
      </c>
      <c r="I6" s="198"/>
      <c r="J6" s="198">
        <f>'Figure 8'!B10</f>
        <v>2.1</v>
      </c>
      <c r="K6" s="199"/>
      <c r="L6" s="198">
        <f>'Figure 8'!B11</f>
        <v>4.5</v>
      </c>
      <c r="M6" s="198"/>
      <c r="N6" s="198">
        <f>'Figure 8'!B12</f>
        <v>0.6</v>
      </c>
      <c r="O6" s="199"/>
      <c r="P6" s="198">
        <f>'Figure 8'!B13</f>
        <v>3.7</v>
      </c>
      <c r="Q6" s="198"/>
      <c r="R6" s="97"/>
    </row>
    <row r="7" spans="1:18" s="94" customFormat="1" ht="12.75">
      <c r="A7" s="302" t="s">
        <v>184</v>
      </c>
      <c r="B7" s="200"/>
      <c r="C7" s="201"/>
      <c r="D7" s="200"/>
      <c r="E7" s="210"/>
      <c r="F7" s="232"/>
      <c r="G7" s="201"/>
      <c r="H7" s="200"/>
      <c r="I7" s="210"/>
      <c r="J7" s="200"/>
      <c r="K7" s="201"/>
      <c r="L7" s="200"/>
      <c r="M7" s="210"/>
      <c r="N7" s="200"/>
      <c r="O7" s="201"/>
      <c r="P7" s="200"/>
      <c r="Q7" s="210"/>
      <c r="R7" s="97"/>
    </row>
    <row r="8" spans="1:18" s="94" customFormat="1" ht="12.75">
      <c r="A8" s="303" t="s">
        <v>117</v>
      </c>
      <c r="B8" s="200">
        <v>1.1000000000000001</v>
      </c>
      <c r="C8" s="203" t="s">
        <v>419</v>
      </c>
      <c r="D8" s="200">
        <v>1</v>
      </c>
      <c r="E8" s="203" t="s">
        <v>434</v>
      </c>
      <c r="F8" s="232">
        <v>5</v>
      </c>
      <c r="G8" s="202" t="s">
        <v>447</v>
      </c>
      <c r="H8" s="200">
        <v>4</v>
      </c>
      <c r="I8" s="203" t="s">
        <v>265</v>
      </c>
      <c r="J8" s="200">
        <v>1.6</v>
      </c>
      <c r="K8" s="202" t="s">
        <v>191</v>
      </c>
      <c r="L8" s="200">
        <v>4.2</v>
      </c>
      <c r="M8" s="203" t="s">
        <v>222</v>
      </c>
      <c r="N8" s="200">
        <v>0.6</v>
      </c>
      <c r="O8" s="202" t="s">
        <v>255</v>
      </c>
      <c r="P8" s="200">
        <v>3.9</v>
      </c>
      <c r="Q8" s="203" t="s">
        <v>280</v>
      </c>
      <c r="R8" s="97"/>
    </row>
    <row r="9" spans="1:18" s="94" customFormat="1" ht="13.5" thickBot="1">
      <c r="A9" s="304" t="s">
        <v>186</v>
      </c>
      <c r="B9" s="273">
        <v>1.4</v>
      </c>
      <c r="C9" s="274" t="s">
        <v>189</v>
      </c>
      <c r="D9" s="273">
        <v>0.2</v>
      </c>
      <c r="E9" s="275" t="s">
        <v>189</v>
      </c>
      <c r="F9" s="276">
        <v>1</v>
      </c>
      <c r="G9" s="274" t="s">
        <v>189</v>
      </c>
      <c r="H9" s="273">
        <v>2.5</v>
      </c>
      <c r="I9" s="275" t="s">
        <v>189</v>
      </c>
      <c r="J9" s="273">
        <v>2.6</v>
      </c>
      <c r="K9" s="274" t="s">
        <v>189</v>
      </c>
      <c r="L9" s="273">
        <v>4.8</v>
      </c>
      <c r="M9" s="275" t="s">
        <v>189</v>
      </c>
      <c r="N9" s="273">
        <v>0.6</v>
      </c>
      <c r="O9" s="274" t="s">
        <v>189</v>
      </c>
      <c r="P9" s="273">
        <v>3.5</v>
      </c>
      <c r="Q9" s="275" t="s">
        <v>189</v>
      </c>
      <c r="R9" s="97"/>
    </row>
    <row r="10" spans="1:18" s="94" customFormat="1" ht="12.75">
      <c r="A10" s="305" t="s">
        <v>185</v>
      </c>
      <c r="B10" s="200"/>
      <c r="C10" s="204"/>
      <c r="D10" s="200"/>
      <c r="E10" s="212"/>
      <c r="F10" s="232"/>
      <c r="G10" s="204"/>
      <c r="H10" s="200"/>
      <c r="I10" s="212"/>
      <c r="J10" s="200"/>
      <c r="K10" s="204"/>
      <c r="L10" s="200"/>
      <c r="M10" s="212"/>
      <c r="N10" s="200"/>
      <c r="O10" s="204"/>
      <c r="P10" s="200"/>
      <c r="Q10" s="212"/>
      <c r="R10" s="97"/>
    </row>
    <row r="11" spans="1:18" s="94" customFormat="1" ht="12.75">
      <c r="A11" s="306" t="s">
        <v>103</v>
      </c>
      <c r="B11" s="200">
        <v>3.4</v>
      </c>
      <c r="C11" s="201" t="s">
        <v>243</v>
      </c>
      <c r="D11" s="200">
        <v>3.2</v>
      </c>
      <c r="E11" s="277" t="s">
        <v>435</v>
      </c>
      <c r="F11" s="232">
        <v>10.9</v>
      </c>
      <c r="G11" s="201" t="s">
        <v>448</v>
      </c>
      <c r="H11" s="200">
        <v>6.4</v>
      </c>
      <c r="I11" s="277" t="s">
        <v>460</v>
      </c>
      <c r="J11" s="200">
        <v>3.7</v>
      </c>
      <c r="K11" s="201" t="s">
        <v>593</v>
      </c>
      <c r="L11" s="200">
        <v>8.6</v>
      </c>
      <c r="M11" s="277" t="s">
        <v>232</v>
      </c>
      <c r="N11" s="200">
        <v>1.7</v>
      </c>
      <c r="O11" s="201" t="s">
        <v>479</v>
      </c>
      <c r="P11" s="200">
        <v>9.5</v>
      </c>
      <c r="Q11" s="277" t="s">
        <v>223</v>
      </c>
      <c r="R11" s="97"/>
    </row>
    <row r="12" spans="1:18" s="94" customFormat="1" ht="12.75">
      <c r="A12" s="306" t="s">
        <v>106</v>
      </c>
      <c r="B12" s="200">
        <v>2.1</v>
      </c>
      <c r="C12" s="201" t="s">
        <v>238</v>
      </c>
      <c r="D12" s="200">
        <v>1</v>
      </c>
      <c r="E12" s="277" t="s">
        <v>436</v>
      </c>
      <c r="F12" s="232">
        <v>6.9</v>
      </c>
      <c r="G12" s="201" t="s">
        <v>203</v>
      </c>
      <c r="H12" s="200">
        <v>5.4</v>
      </c>
      <c r="I12" s="277" t="s">
        <v>507</v>
      </c>
      <c r="J12" s="200">
        <v>3.5</v>
      </c>
      <c r="K12" s="201" t="s">
        <v>507</v>
      </c>
      <c r="L12" s="200">
        <v>7.4</v>
      </c>
      <c r="M12" s="277" t="s">
        <v>594</v>
      </c>
      <c r="N12" s="200">
        <v>0.9</v>
      </c>
      <c r="O12" s="201" t="s">
        <v>255</v>
      </c>
      <c r="P12" s="200">
        <v>7.1</v>
      </c>
      <c r="Q12" s="277" t="s">
        <v>238</v>
      </c>
      <c r="R12" s="97"/>
    </row>
    <row r="13" spans="1:18" s="94" customFormat="1" ht="12.75">
      <c r="A13" s="306" t="s">
        <v>196</v>
      </c>
      <c r="B13" s="200">
        <v>1.4</v>
      </c>
      <c r="C13" s="202" t="s">
        <v>189</v>
      </c>
      <c r="D13" s="200">
        <v>0.5</v>
      </c>
      <c r="E13" s="277" t="s">
        <v>189</v>
      </c>
      <c r="F13" s="232">
        <v>3</v>
      </c>
      <c r="G13" s="202" t="s">
        <v>189</v>
      </c>
      <c r="H13" s="200">
        <v>4.0999999999999996</v>
      </c>
      <c r="I13" s="277" t="s">
        <v>189</v>
      </c>
      <c r="J13" s="200">
        <v>2.9</v>
      </c>
      <c r="K13" s="202" t="s">
        <v>189</v>
      </c>
      <c r="L13" s="200">
        <v>6.3</v>
      </c>
      <c r="M13" s="277" t="s">
        <v>189</v>
      </c>
      <c r="N13" s="200">
        <v>0.8</v>
      </c>
      <c r="O13" s="202" t="s">
        <v>189</v>
      </c>
      <c r="P13" s="200">
        <v>4.8</v>
      </c>
      <c r="Q13" s="277" t="s">
        <v>189</v>
      </c>
      <c r="R13" s="97"/>
    </row>
    <row r="14" spans="1:18" s="94" customFormat="1" ht="12.75">
      <c r="A14" s="306" t="s">
        <v>108</v>
      </c>
      <c r="B14" s="200">
        <v>1.1000000000000001</v>
      </c>
      <c r="C14" s="201" t="s">
        <v>420</v>
      </c>
      <c r="D14" s="200">
        <v>0.2</v>
      </c>
      <c r="E14" s="277" t="s">
        <v>437</v>
      </c>
      <c r="F14" s="232">
        <v>1.9</v>
      </c>
      <c r="G14" s="201" t="s">
        <v>212</v>
      </c>
      <c r="H14" s="200">
        <v>3.7</v>
      </c>
      <c r="I14" s="277" t="s">
        <v>461</v>
      </c>
      <c r="J14" s="200">
        <v>2.2999999999999998</v>
      </c>
      <c r="K14" s="201" t="s">
        <v>264</v>
      </c>
      <c r="L14" s="200">
        <v>4.7</v>
      </c>
      <c r="M14" s="277" t="s">
        <v>264</v>
      </c>
      <c r="N14" s="200">
        <v>0.6</v>
      </c>
      <c r="O14" s="201" t="s">
        <v>193</v>
      </c>
      <c r="P14" s="200">
        <v>3.2</v>
      </c>
      <c r="Q14" s="277" t="s">
        <v>225</v>
      </c>
      <c r="R14" s="97"/>
    </row>
    <row r="15" spans="1:18" s="94" customFormat="1" ht="12.75">
      <c r="A15" s="306" t="s">
        <v>109</v>
      </c>
      <c r="B15" s="200">
        <v>0.6</v>
      </c>
      <c r="C15" s="201" t="s">
        <v>421</v>
      </c>
      <c r="D15" s="200">
        <v>0.1</v>
      </c>
      <c r="E15" s="277" t="s">
        <v>192</v>
      </c>
      <c r="F15" s="232">
        <v>1</v>
      </c>
      <c r="G15" s="201" t="s">
        <v>597</v>
      </c>
      <c r="H15" s="200">
        <v>2.2999999999999998</v>
      </c>
      <c r="I15" s="277" t="s">
        <v>191</v>
      </c>
      <c r="J15" s="200">
        <v>1.4</v>
      </c>
      <c r="K15" s="201" t="s">
        <v>470</v>
      </c>
      <c r="L15" s="200">
        <v>2.9</v>
      </c>
      <c r="M15" s="277" t="s">
        <v>240</v>
      </c>
      <c r="N15" s="200">
        <v>0.4</v>
      </c>
      <c r="O15" s="201" t="s">
        <v>480</v>
      </c>
      <c r="P15" s="200">
        <v>1.8</v>
      </c>
      <c r="Q15" s="277" t="s">
        <v>480</v>
      </c>
      <c r="R15" s="97"/>
    </row>
    <row r="16" spans="1:18" s="94" customFormat="1" ht="13.5" thickBot="1">
      <c r="A16" s="307" t="s">
        <v>110</v>
      </c>
      <c r="B16" s="273">
        <v>0.2</v>
      </c>
      <c r="C16" s="278" t="s">
        <v>422</v>
      </c>
      <c r="D16" s="273">
        <v>0</v>
      </c>
      <c r="E16" s="279" t="s">
        <v>438</v>
      </c>
      <c r="F16" s="276">
        <v>0.2</v>
      </c>
      <c r="G16" s="278" t="s">
        <v>449</v>
      </c>
      <c r="H16" s="273">
        <v>0.7</v>
      </c>
      <c r="I16" s="279" t="s">
        <v>437</v>
      </c>
      <c r="J16" s="273">
        <v>0.5</v>
      </c>
      <c r="K16" s="278" t="s">
        <v>471</v>
      </c>
      <c r="L16" s="273">
        <v>1</v>
      </c>
      <c r="M16" s="279" t="s">
        <v>475</v>
      </c>
      <c r="N16" s="273">
        <v>0.1</v>
      </c>
      <c r="O16" s="278" t="s">
        <v>481</v>
      </c>
      <c r="P16" s="273">
        <v>0.6</v>
      </c>
      <c r="Q16" s="279" t="s">
        <v>486</v>
      </c>
      <c r="R16" s="97"/>
    </row>
    <row r="17" spans="1:19" s="94" customFormat="1" ht="12.75">
      <c r="A17" s="308" t="s">
        <v>188</v>
      </c>
      <c r="B17" s="206"/>
      <c r="C17" s="205"/>
      <c r="D17" s="205"/>
      <c r="E17" s="206"/>
      <c r="F17" s="205"/>
      <c r="G17" s="205"/>
      <c r="H17" s="206"/>
      <c r="I17" s="205"/>
      <c r="J17" s="205"/>
      <c r="K17" s="206"/>
      <c r="L17" s="205"/>
      <c r="M17" s="205"/>
      <c r="N17" s="206"/>
      <c r="O17" s="205"/>
      <c r="P17" s="205"/>
      <c r="Q17" s="206"/>
      <c r="R17" s="97"/>
    </row>
    <row r="18" spans="1:19" s="94" customFormat="1" ht="12.75">
      <c r="A18" s="303" t="s">
        <v>145</v>
      </c>
      <c r="B18" s="208">
        <v>1.1000000000000001</v>
      </c>
      <c r="C18" s="203" t="s">
        <v>255</v>
      </c>
      <c r="D18" s="203">
        <v>0.4</v>
      </c>
      <c r="E18" s="208" t="s">
        <v>255</v>
      </c>
      <c r="F18" s="208">
        <v>2.1</v>
      </c>
      <c r="G18" s="203" t="s">
        <v>264</v>
      </c>
      <c r="H18" s="208">
        <v>2.7</v>
      </c>
      <c r="I18" s="203" t="s">
        <v>461</v>
      </c>
      <c r="J18" s="203">
        <v>1.8</v>
      </c>
      <c r="K18" s="208" t="s">
        <v>595</v>
      </c>
      <c r="L18" s="208">
        <v>3.7</v>
      </c>
      <c r="M18" s="203" t="s">
        <v>264</v>
      </c>
      <c r="N18" s="208">
        <v>0.6</v>
      </c>
      <c r="O18" s="203" t="s">
        <v>255</v>
      </c>
      <c r="P18" s="208">
        <v>2</v>
      </c>
      <c r="Q18" s="208" t="s">
        <v>291</v>
      </c>
      <c r="R18" s="97"/>
    </row>
    <row r="19" spans="1:19" s="94" customFormat="1" ht="12.75">
      <c r="A19" s="303" t="s">
        <v>146</v>
      </c>
      <c r="B19" s="208">
        <v>0.9</v>
      </c>
      <c r="C19" s="203" t="s">
        <v>423</v>
      </c>
      <c r="D19" s="203">
        <v>0.4</v>
      </c>
      <c r="E19" s="208" t="s">
        <v>439</v>
      </c>
      <c r="F19" s="208">
        <v>2.1</v>
      </c>
      <c r="G19" s="203" t="s">
        <v>450</v>
      </c>
      <c r="H19" s="208">
        <v>2.9</v>
      </c>
      <c r="I19" s="203" t="s">
        <v>281</v>
      </c>
      <c r="J19" s="203">
        <v>1.9</v>
      </c>
      <c r="K19" s="208" t="s">
        <v>472</v>
      </c>
      <c r="L19" s="208">
        <v>3.6</v>
      </c>
      <c r="M19" s="203" t="s">
        <v>227</v>
      </c>
      <c r="N19" s="208">
        <v>0.5</v>
      </c>
      <c r="O19" s="203" t="s">
        <v>482</v>
      </c>
      <c r="P19" s="208">
        <v>2.4</v>
      </c>
      <c r="Q19" s="208" t="s">
        <v>595</v>
      </c>
      <c r="R19" s="97"/>
    </row>
    <row r="20" spans="1:19" s="94" customFormat="1" ht="12.75">
      <c r="A20" s="303" t="s">
        <v>144</v>
      </c>
      <c r="B20" s="208">
        <v>1.2</v>
      </c>
      <c r="C20" s="203" t="s">
        <v>424</v>
      </c>
      <c r="D20" s="203">
        <v>0.5</v>
      </c>
      <c r="E20" s="208" t="s">
        <v>255</v>
      </c>
      <c r="F20" s="208">
        <v>2.5</v>
      </c>
      <c r="G20" s="203" t="s">
        <v>296</v>
      </c>
      <c r="H20" s="208">
        <v>3.1</v>
      </c>
      <c r="I20" s="203" t="s">
        <v>255</v>
      </c>
      <c r="J20" s="203">
        <v>2.1</v>
      </c>
      <c r="K20" s="208" t="s">
        <v>255</v>
      </c>
      <c r="L20" s="208">
        <v>4</v>
      </c>
      <c r="M20" s="203" t="s">
        <v>231</v>
      </c>
      <c r="N20" s="208">
        <v>0.6</v>
      </c>
      <c r="O20" s="203" t="s">
        <v>255</v>
      </c>
      <c r="P20" s="208">
        <v>3.1</v>
      </c>
      <c r="Q20" s="208" t="s">
        <v>487</v>
      </c>
      <c r="R20" s="97"/>
    </row>
    <row r="21" spans="1:19" s="94" customFormat="1" ht="12.75">
      <c r="A21" s="303" t="s">
        <v>194</v>
      </c>
      <c r="B21" s="208">
        <v>0.9</v>
      </c>
      <c r="C21" s="203" t="s">
        <v>189</v>
      </c>
      <c r="D21" s="203">
        <v>0.8</v>
      </c>
      <c r="E21" s="208" t="s">
        <v>189</v>
      </c>
      <c r="F21" s="208">
        <v>4</v>
      </c>
      <c r="G21" s="203" t="s">
        <v>189</v>
      </c>
      <c r="H21" s="208">
        <v>3.8</v>
      </c>
      <c r="I21" s="203" t="s">
        <v>189</v>
      </c>
      <c r="J21" s="203">
        <v>2.4</v>
      </c>
      <c r="K21" s="208" t="s">
        <v>189</v>
      </c>
      <c r="L21" s="208">
        <v>5.5</v>
      </c>
      <c r="M21" s="203" t="s">
        <v>189</v>
      </c>
      <c r="N21" s="208">
        <v>0.7</v>
      </c>
      <c r="O21" s="203" t="s">
        <v>189</v>
      </c>
      <c r="P21" s="208">
        <v>4.4000000000000004</v>
      </c>
      <c r="Q21" s="208" t="s">
        <v>189</v>
      </c>
      <c r="R21" s="97"/>
    </row>
    <row r="22" spans="1:19" s="94" customFormat="1" ht="13.5" thickBot="1">
      <c r="A22" s="304" t="s">
        <v>147</v>
      </c>
      <c r="B22" s="280">
        <v>1</v>
      </c>
      <c r="C22" s="275" t="s">
        <v>255</v>
      </c>
      <c r="D22" s="275">
        <v>0.9</v>
      </c>
      <c r="E22" s="280" t="s">
        <v>432</v>
      </c>
      <c r="F22" s="280">
        <v>4.2</v>
      </c>
      <c r="G22" s="275" t="s">
        <v>255</v>
      </c>
      <c r="H22" s="280">
        <v>3.6</v>
      </c>
      <c r="I22" s="275" t="s">
        <v>462</v>
      </c>
      <c r="J22" s="275">
        <v>2.1</v>
      </c>
      <c r="K22" s="280" t="s">
        <v>473</v>
      </c>
      <c r="L22" s="280">
        <v>5</v>
      </c>
      <c r="M22" s="275" t="s">
        <v>476</v>
      </c>
      <c r="N22" s="280">
        <v>0.6</v>
      </c>
      <c r="O22" s="275" t="s">
        <v>255</v>
      </c>
      <c r="P22" s="280">
        <v>6.7</v>
      </c>
      <c r="Q22" s="280" t="s">
        <v>232</v>
      </c>
      <c r="R22" s="97"/>
    </row>
    <row r="23" spans="1:19" s="94" customFormat="1" ht="12.75">
      <c r="A23" s="308" t="s">
        <v>198</v>
      </c>
      <c r="B23" s="206"/>
      <c r="C23" s="205"/>
      <c r="D23" s="205"/>
      <c r="E23" s="206"/>
      <c r="F23" s="205"/>
      <c r="G23" s="205"/>
      <c r="H23" s="206"/>
      <c r="I23" s="205"/>
      <c r="J23" s="205"/>
      <c r="K23" s="206"/>
      <c r="L23" s="205"/>
      <c r="M23" s="205"/>
      <c r="N23" s="206"/>
      <c r="O23" s="205"/>
      <c r="P23" s="205"/>
      <c r="Q23" s="206"/>
      <c r="R23" s="97"/>
    </row>
    <row r="24" spans="1:19" s="94" customFormat="1" ht="12.75">
      <c r="A24" s="303" t="s">
        <v>256</v>
      </c>
      <c r="B24" s="208">
        <v>1.4</v>
      </c>
      <c r="C24" s="203" t="s">
        <v>255</v>
      </c>
      <c r="D24" s="203">
        <v>0.8</v>
      </c>
      <c r="E24" s="208" t="s">
        <v>255</v>
      </c>
      <c r="F24" s="208">
        <v>3.3</v>
      </c>
      <c r="G24" s="203" t="s">
        <v>255</v>
      </c>
      <c r="H24" s="208">
        <v>3.3</v>
      </c>
      <c r="I24" s="203" t="s">
        <v>255</v>
      </c>
      <c r="J24" s="208">
        <v>2</v>
      </c>
      <c r="K24" s="208" t="s">
        <v>255</v>
      </c>
      <c r="L24" s="208">
        <v>3.8</v>
      </c>
      <c r="M24" s="203" t="s">
        <v>255</v>
      </c>
      <c r="N24" s="208">
        <v>0.8</v>
      </c>
      <c r="O24" s="203" t="s">
        <v>206</v>
      </c>
      <c r="P24" s="203">
        <v>5.7</v>
      </c>
      <c r="Q24" s="208" t="s">
        <v>488</v>
      </c>
      <c r="R24" s="97"/>
      <c r="S24" s="191"/>
    </row>
    <row r="25" spans="1:19" s="94" customFormat="1" ht="12.75">
      <c r="A25" s="303" t="s">
        <v>257</v>
      </c>
      <c r="B25" s="208">
        <v>1.4</v>
      </c>
      <c r="C25" s="203" t="s">
        <v>255</v>
      </c>
      <c r="D25" s="203">
        <v>0.7</v>
      </c>
      <c r="E25" s="208" t="s">
        <v>255</v>
      </c>
      <c r="F25" s="208">
        <v>3.1</v>
      </c>
      <c r="G25" s="203" t="s">
        <v>255</v>
      </c>
      <c r="H25" s="208">
        <v>3.4</v>
      </c>
      <c r="I25" s="203" t="s">
        <v>596</v>
      </c>
      <c r="J25" s="208">
        <v>2</v>
      </c>
      <c r="K25" s="208" t="s">
        <v>255</v>
      </c>
      <c r="L25" s="208">
        <v>4</v>
      </c>
      <c r="M25" s="203" t="s">
        <v>255</v>
      </c>
      <c r="N25" s="208">
        <v>0.7</v>
      </c>
      <c r="O25" s="203" t="s">
        <v>208</v>
      </c>
      <c r="P25" s="208">
        <v>4</v>
      </c>
      <c r="Q25" s="208" t="s">
        <v>247</v>
      </c>
      <c r="R25" s="97"/>
      <c r="S25" s="191"/>
    </row>
    <row r="26" spans="1:19" s="94" customFormat="1" ht="12.75">
      <c r="A26" s="303" t="s">
        <v>258</v>
      </c>
      <c r="B26" s="208">
        <v>1.1000000000000001</v>
      </c>
      <c r="C26" s="203" t="s">
        <v>189</v>
      </c>
      <c r="D26" s="203">
        <v>0.6</v>
      </c>
      <c r="E26" s="208" t="s">
        <v>189</v>
      </c>
      <c r="F26" s="208">
        <v>2.7</v>
      </c>
      <c r="G26" s="203" t="s">
        <v>189</v>
      </c>
      <c r="H26" s="208">
        <v>3</v>
      </c>
      <c r="I26" s="203" t="s">
        <v>189</v>
      </c>
      <c r="J26" s="208">
        <v>2</v>
      </c>
      <c r="K26" s="208" t="s">
        <v>189</v>
      </c>
      <c r="L26" s="208">
        <v>4.2</v>
      </c>
      <c r="M26" s="203" t="s">
        <v>189</v>
      </c>
      <c r="N26" s="208">
        <v>0.5</v>
      </c>
      <c r="O26" s="203" t="s">
        <v>189</v>
      </c>
      <c r="P26" s="203">
        <v>3.1</v>
      </c>
      <c r="Q26" s="208" t="s">
        <v>189</v>
      </c>
      <c r="R26" s="97"/>
      <c r="S26" s="191"/>
    </row>
    <row r="27" spans="1:19" s="94" customFormat="1" ht="12.75">
      <c r="A27" s="303" t="s">
        <v>259</v>
      </c>
      <c r="B27" s="208">
        <v>1.1000000000000001</v>
      </c>
      <c r="C27" s="203" t="s">
        <v>255</v>
      </c>
      <c r="D27" s="203">
        <v>0.4</v>
      </c>
      <c r="E27" s="208" t="s">
        <v>255</v>
      </c>
      <c r="F27" s="208">
        <v>2.8</v>
      </c>
      <c r="G27" s="203" t="s">
        <v>255</v>
      </c>
      <c r="H27" s="208">
        <v>3.2</v>
      </c>
      <c r="I27" s="203" t="s">
        <v>255</v>
      </c>
      <c r="J27" s="208">
        <v>2.2000000000000002</v>
      </c>
      <c r="K27" s="208" t="s">
        <v>474</v>
      </c>
      <c r="L27" s="208">
        <v>4.8</v>
      </c>
      <c r="M27" s="203" t="s">
        <v>594</v>
      </c>
      <c r="N27" s="208">
        <v>0.5</v>
      </c>
      <c r="O27" s="203" t="s">
        <v>255</v>
      </c>
      <c r="P27" s="203">
        <v>2.9</v>
      </c>
      <c r="Q27" s="208" t="s">
        <v>255</v>
      </c>
      <c r="R27" s="97"/>
      <c r="S27" s="191"/>
    </row>
    <row r="28" spans="1:19" s="94" customFormat="1" ht="12.75">
      <c r="A28" s="309" t="s">
        <v>260</v>
      </c>
      <c r="B28" s="208">
        <v>1</v>
      </c>
      <c r="C28" s="202" t="s">
        <v>255</v>
      </c>
      <c r="D28" s="200">
        <v>0.4</v>
      </c>
      <c r="E28" s="202" t="s">
        <v>255</v>
      </c>
      <c r="F28" s="281">
        <v>2.8</v>
      </c>
      <c r="G28" s="208" t="s">
        <v>255</v>
      </c>
      <c r="H28" s="208">
        <v>3.1</v>
      </c>
      <c r="I28" s="200" t="s">
        <v>255</v>
      </c>
      <c r="J28" s="208">
        <v>2</v>
      </c>
      <c r="K28" s="215" t="s">
        <v>255</v>
      </c>
      <c r="L28" s="208">
        <v>4.9000000000000004</v>
      </c>
      <c r="M28" s="202" t="s">
        <v>477</v>
      </c>
      <c r="N28" s="200">
        <v>0.4</v>
      </c>
      <c r="O28" s="202" t="s">
        <v>255</v>
      </c>
      <c r="P28" s="215">
        <v>2.5</v>
      </c>
      <c r="Q28" s="208" t="s">
        <v>226</v>
      </c>
      <c r="R28" s="97"/>
      <c r="S28" s="191"/>
    </row>
    <row r="29" spans="1:19" s="94" customFormat="1" ht="13.5" thickBot="1">
      <c r="A29" s="310" t="s">
        <v>132</v>
      </c>
      <c r="B29" s="280">
        <v>1.8</v>
      </c>
      <c r="C29" s="278" t="s">
        <v>255</v>
      </c>
      <c r="D29" s="273">
        <v>1.2</v>
      </c>
      <c r="E29" s="273" t="s">
        <v>255</v>
      </c>
      <c r="F29" s="282">
        <v>5.6</v>
      </c>
      <c r="G29" s="280" t="s">
        <v>255</v>
      </c>
      <c r="H29" s="283">
        <v>4.5999999999999996</v>
      </c>
      <c r="I29" s="273" t="s">
        <v>255</v>
      </c>
      <c r="J29" s="273">
        <v>2.6</v>
      </c>
      <c r="K29" s="218" t="s">
        <v>255</v>
      </c>
      <c r="L29" s="280">
        <v>6.1</v>
      </c>
      <c r="M29" s="278" t="s">
        <v>255</v>
      </c>
      <c r="N29" s="273">
        <v>1.2</v>
      </c>
      <c r="O29" s="273" t="s">
        <v>216</v>
      </c>
      <c r="P29" s="218">
        <v>6.2</v>
      </c>
      <c r="Q29" s="280" t="s">
        <v>246</v>
      </c>
      <c r="R29" s="97"/>
      <c r="S29" s="191"/>
    </row>
    <row r="30" spans="1:19" s="94" customFormat="1" ht="12.75">
      <c r="A30" s="308" t="s">
        <v>199</v>
      </c>
      <c r="B30" s="206"/>
      <c r="C30" s="204"/>
      <c r="D30" s="207"/>
      <c r="E30" s="207"/>
      <c r="F30" s="205"/>
      <c r="G30" s="206"/>
      <c r="H30" s="284"/>
      <c r="I30" s="207"/>
      <c r="J30" s="207"/>
      <c r="K30" s="205"/>
      <c r="L30" s="206"/>
      <c r="M30" s="204"/>
      <c r="N30" s="207"/>
      <c r="O30" s="207"/>
      <c r="P30" s="205"/>
      <c r="Q30" s="206"/>
      <c r="R30" s="97"/>
    </row>
    <row r="31" spans="1:19" s="94" customFormat="1" ht="12.75">
      <c r="A31" s="303" t="s">
        <v>121</v>
      </c>
      <c r="B31" s="208">
        <v>1.6</v>
      </c>
      <c r="C31" s="201" t="s">
        <v>425</v>
      </c>
      <c r="D31" s="200">
        <v>0.6</v>
      </c>
      <c r="E31" s="200" t="s">
        <v>255</v>
      </c>
      <c r="F31" s="208">
        <v>3.7</v>
      </c>
      <c r="G31" s="208" t="s">
        <v>239</v>
      </c>
      <c r="H31" s="274">
        <v>4.3</v>
      </c>
      <c r="I31" s="200" t="s">
        <v>239</v>
      </c>
      <c r="J31" s="200">
        <v>3.1</v>
      </c>
      <c r="K31" s="203" t="s">
        <v>210</v>
      </c>
      <c r="L31" s="208">
        <v>6.5</v>
      </c>
      <c r="M31" s="201" t="s">
        <v>265</v>
      </c>
      <c r="N31" s="200">
        <v>0.7</v>
      </c>
      <c r="O31" s="200" t="s">
        <v>242</v>
      </c>
      <c r="P31" s="203">
        <v>4.3</v>
      </c>
      <c r="Q31" s="208" t="s">
        <v>244</v>
      </c>
      <c r="R31" s="97"/>
    </row>
    <row r="32" spans="1:19" s="94" customFormat="1" ht="12.75">
      <c r="A32" s="303" t="s">
        <v>251</v>
      </c>
      <c r="B32" s="208">
        <v>1</v>
      </c>
      <c r="C32" s="201" t="s">
        <v>189</v>
      </c>
      <c r="D32" s="200">
        <v>0.4</v>
      </c>
      <c r="E32" s="200" t="s">
        <v>189</v>
      </c>
      <c r="F32" s="208">
        <v>2.6</v>
      </c>
      <c r="G32" s="208" t="s">
        <v>189</v>
      </c>
      <c r="H32" s="274">
        <v>3.3</v>
      </c>
      <c r="I32" s="200" t="s">
        <v>189</v>
      </c>
      <c r="J32" s="200">
        <v>1.7</v>
      </c>
      <c r="K32" s="203" t="s">
        <v>189</v>
      </c>
      <c r="L32" s="208">
        <v>4.0999999999999996</v>
      </c>
      <c r="M32" s="201" t="s">
        <v>189</v>
      </c>
      <c r="N32" s="200">
        <v>0.5</v>
      </c>
      <c r="O32" s="200" t="s">
        <v>189</v>
      </c>
      <c r="P32" s="203">
        <v>3.8</v>
      </c>
      <c r="Q32" s="208" t="s">
        <v>189</v>
      </c>
      <c r="R32" s="97"/>
    </row>
    <row r="33" spans="1:18" s="94" customFormat="1" ht="12.75">
      <c r="A33" s="309" t="s">
        <v>120</v>
      </c>
      <c r="B33" s="208">
        <v>2</v>
      </c>
      <c r="C33" s="202" t="s">
        <v>426</v>
      </c>
      <c r="D33" s="200">
        <v>0.8</v>
      </c>
      <c r="E33" s="202" t="s">
        <v>255</v>
      </c>
      <c r="F33" s="281">
        <v>4.0999999999999996</v>
      </c>
      <c r="G33" s="208" t="s">
        <v>451</v>
      </c>
      <c r="H33" s="208">
        <v>4.5999999999999996</v>
      </c>
      <c r="I33" s="200" t="s">
        <v>451</v>
      </c>
      <c r="J33" s="208">
        <v>2.6</v>
      </c>
      <c r="K33" s="215" t="s">
        <v>432</v>
      </c>
      <c r="L33" s="208">
        <v>4.9000000000000004</v>
      </c>
      <c r="M33" s="202" t="s">
        <v>469</v>
      </c>
      <c r="N33" s="200">
        <v>1.1000000000000001</v>
      </c>
      <c r="O33" s="202" t="s">
        <v>600</v>
      </c>
      <c r="P33" s="215">
        <v>6.5</v>
      </c>
      <c r="Q33" s="208" t="s">
        <v>220</v>
      </c>
      <c r="R33" s="97"/>
    </row>
    <row r="34" spans="1:18" s="94" customFormat="1" ht="12.75">
      <c r="A34" s="303" t="s">
        <v>122</v>
      </c>
      <c r="B34" s="208">
        <v>0.2</v>
      </c>
      <c r="C34" s="201" t="s">
        <v>427</v>
      </c>
      <c r="D34" s="200">
        <v>0</v>
      </c>
      <c r="E34" s="200" t="s">
        <v>255</v>
      </c>
      <c r="F34" s="208">
        <v>0.3</v>
      </c>
      <c r="G34" s="208" t="s">
        <v>255</v>
      </c>
      <c r="H34" s="274">
        <v>0.7</v>
      </c>
      <c r="I34" s="200" t="s">
        <v>463</v>
      </c>
      <c r="J34" s="200">
        <v>0.5</v>
      </c>
      <c r="K34" s="203" t="s">
        <v>255</v>
      </c>
      <c r="L34" s="208">
        <v>1</v>
      </c>
      <c r="M34" s="201" t="s">
        <v>255</v>
      </c>
      <c r="N34" s="200">
        <v>0.1</v>
      </c>
      <c r="O34" s="200" t="s">
        <v>255</v>
      </c>
      <c r="P34" s="203">
        <v>0.5</v>
      </c>
      <c r="Q34" s="208" t="s">
        <v>599</v>
      </c>
      <c r="R34" s="97"/>
    </row>
    <row r="35" spans="1:18" s="94" customFormat="1" ht="12.75">
      <c r="A35" s="309" t="s">
        <v>123</v>
      </c>
      <c r="B35" s="208">
        <v>3.2</v>
      </c>
      <c r="C35" s="202" t="s">
        <v>208</v>
      </c>
      <c r="D35" s="200">
        <v>3.7</v>
      </c>
      <c r="E35" s="202" t="s">
        <v>241</v>
      </c>
      <c r="F35" s="281">
        <v>13.6</v>
      </c>
      <c r="G35" s="208" t="s">
        <v>223</v>
      </c>
      <c r="H35" s="208">
        <v>7</v>
      </c>
      <c r="I35" s="200" t="s">
        <v>219</v>
      </c>
      <c r="J35" s="208">
        <v>3.5</v>
      </c>
      <c r="K35" s="215" t="s">
        <v>215</v>
      </c>
      <c r="L35" s="208">
        <v>9.1999999999999993</v>
      </c>
      <c r="M35" s="202" t="s">
        <v>478</v>
      </c>
      <c r="N35" s="200">
        <v>1.7</v>
      </c>
      <c r="O35" s="202" t="s">
        <v>483</v>
      </c>
      <c r="P35" s="215">
        <v>10.7</v>
      </c>
      <c r="Q35" s="208" t="s">
        <v>490</v>
      </c>
      <c r="R35" s="97"/>
    </row>
    <row r="36" spans="1:18" s="94" customFormat="1" ht="13.5" thickBot="1">
      <c r="A36" s="310" t="s">
        <v>119</v>
      </c>
      <c r="B36" s="280">
        <v>1.5</v>
      </c>
      <c r="C36" s="278" t="s">
        <v>265</v>
      </c>
      <c r="D36" s="273">
        <v>0.9</v>
      </c>
      <c r="E36" s="273" t="s">
        <v>440</v>
      </c>
      <c r="F36" s="282">
        <v>3.1</v>
      </c>
      <c r="G36" s="280" t="s">
        <v>452</v>
      </c>
      <c r="H36" s="283">
        <v>3.7</v>
      </c>
      <c r="I36" s="273" t="s">
        <v>255</v>
      </c>
      <c r="J36" s="273">
        <v>1.9</v>
      </c>
      <c r="K36" s="218" t="s">
        <v>598</v>
      </c>
      <c r="L36" s="280">
        <v>4.0999999999999996</v>
      </c>
      <c r="M36" s="278" t="s">
        <v>232</v>
      </c>
      <c r="N36" s="273">
        <v>0.9</v>
      </c>
      <c r="O36" s="273" t="s">
        <v>202</v>
      </c>
      <c r="P36" s="218">
        <v>5.5</v>
      </c>
      <c r="Q36" s="280" t="s">
        <v>255</v>
      </c>
      <c r="R36" s="97"/>
    </row>
    <row r="37" spans="1:18" s="94" customFormat="1" ht="12.75">
      <c r="A37" s="308" t="s">
        <v>197</v>
      </c>
      <c r="B37" s="206"/>
      <c r="C37" s="204"/>
      <c r="D37" s="207"/>
      <c r="E37" s="207"/>
      <c r="F37" s="205"/>
      <c r="G37" s="206"/>
      <c r="H37" s="284"/>
      <c r="I37" s="207"/>
      <c r="J37" s="207"/>
      <c r="K37" s="205"/>
      <c r="L37" s="206"/>
      <c r="M37" s="204"/>
      <c r="N37" s="207"/>
      <c r="O37" s="207"/>
      <c r="P37" s="205"/>
      <c r="Q37" s="206"/>
      <c r="R37" s="97"/>
    </row>
    <row r="38" spans="1:18" s="94" customFormat="1" ht="12.75">
      <c r="A38" s="303" t="s">
        <v>135</v>
      </c>
      <c r="B38" s="208">
        <v>0.9</v>
      </c>
      <c r="C38" s="201" t="s">
        <v>428</v>
      </c>
      <c r="D38" s="200">
        <v>0.4</v>
      </c>
      <c r="E38" s="200" t="s">
        <v>255</v>
      </c>
      <c r="F38" s="208">
        <v>2</v>
      </c>
      <c r="G38" s="208" t="s">
        <v>272</v>
      </c>
      <c r="H38" s="274">
        <v>2.5</v>
      </c>
      <c r="I38" s="200" t="s">
        <v>464</v>
      </c>
      <c r="J38" s="200">
        <v>1.2</v>
      </c>
      <c r="K38" s="203" t="s">
        <v>237</v>
      </c>
      <c r="L38" s="208">
        <v>2.2999999999999998</v>
      </c>
      <c r="M38" s="201" t="s">
        <v>212</v>
      </c>
      <c r="N38" s="200">
        <v>0.5</v>
      </c>
      <c r="O38" s="200" t="s">
        <v>255</v>
      </c>
      <c r="P38" s="203">
        <v>6.8</v>
      </c>
      <c r="Q38" s="208" t="s">
        <v>491</v>
      </c>
      <c r="R38" s="97"/>
    </row>
    <row r="39" spans="1:18" s="94" customFormat="1" ht="12.75">
      <c r="A39" s="303" t="s">
        <v>134</v>
      </c>
      <c r="B39" s="208">
        <v>1.4</v>
      </c>
      <c r="C39" s="201" t="s">
        <v>424</v>
      </c>
      <c r="D39" s="200">
        <v>0.7</v>
      </c>
      <c r="E39" s="200" t="s">
        <v>446</v>
      </c>
      <c r="F39" s="208">
        <v>4</v>
      </c>
      <c r="G39" s="208" t="s">
        <v>255</v>
      </c>
      <c r="H39" s="274">
        <v>4</v>
      </c>
      <c r="I39" s="200" t="s">
        <v>255</v>
      </c>
      <c r="J39" s="200">
        <v>2.4</v>
      </c>
      <c r="K39" s="203" t="s">
        <v>255</v>
      </c>
      <c r="L39" s="208">
        <v>4.5999999999999996</v>
      </c>
      <c r="M39" s="201" t="s">
        <v>286</v>
      </c>
      <c r="N39" s="200">
        <v>0.9</v>
      </c>
      <c r="O39" s="200" t="s">
        <v>255</v>
      </c>
      <c r="P39" s="203">
        <v>7.9</v>
      </c>
      <c r="Q39" s="208" t="s">
        <v>426</v>
      </c>
      <c r="R39" s="97"/>
    </row>
    <row r="40" spans="1:18" s="94" customFormat="1" ht="12.75">
      <c r="A40" s="309" t="s">
        <v>252</v>
      </c>
      <c r="B40" s="208">
        <v>1.3</v>
      </c>
      <c r="C40" s="202" t="s">
        <v>189</v>
      </c>
      <c r="D40" s="200">
        <v>0.6</v>
      </c>
      <c r="E40" s="202" t="s">
        <v>189</v>
      </c>
      <c r="F40" s="281">
        <v>3</v>
      </c>
      <c r="G40" s="208" t="s">
        <v>189</v>
      </c>
      <c r="H40" s="208">
        <v>3.4</v>
      </c>
      <c r="I40" s="200" t="s">
        <v>189</v>
      </c>
      <c r="J40" s="208">
        <v>2.2000000000000002</v>
      </c>
      <c r="K40" s="215" t="s">
        <v>189</v>
      </c>
      <c r="L40" s="208">
        <v>4.9000000000000004</v>
      </c>
      <c r="M40" s="202" t="s">
        <v>189</v>
      </c>
      <c r="N40" s="200">
        <v>0.6</v>
      </c>
      <c r="O40" s="202" t="s">
        <v>189</v>
      </c>
      <c r="P40" s="215">
        <v>2.6</v>
      </c>
      <c r="Q40" s="208" t="s">
        <v>189</v>
      </c>
      <c r="R40" s="97"/>
    </row>
    <row r="41" spans="1:18" s="94" customFormat="1" ht="13.5" thickBot="1">
      <c r="A41" s="310" t="s">
        <v>132</v>
      </c>
      <c r="B41" s="280">
        <v>1</v>
      </c>
      <c r="C41" s="278" t="s">
        <v>429</v>
      </c>
      <c r="D41" s="273">
        <v>0.8</v>
      </c>
      <c r="E41" s="273" t="s">
        <v>255</v>
      </c>
      <c r="F41" s="282">
        <v>3</v>
      </c>
      <c r="G41" s="280" t="s">
        <v>255</v>
      </c>
      <c r="H41" s="283">
        <v>2.6</v>
      </c>
      <c r="I41" s="273" t="s">
        <v>465</v>
      </c>
      <c r="J41" s="273">
        <v>1.6</v>
      </c>
      <c r="K41" s="218" t="s">
        <v>255</v>
      </c>
      <c r="L41" s="280">
        <v>3</v>
      </c>
      <c r="M41" s="278" t="s">
        <v>213</v>
      </c>
      <c r="N41" s="273">
        <v>0.7</v>
      </c>
      <c r="O41" s="273" t="s">
        <v>255</v>
      </c>
      <c r="P41" s="218">
        <v>5.6</v>
      </c>
      <c r="Q41" s="280" t="s">
        <v>492</v>
      </c>
      <c r="R41" s="97"/>
    </row>
    <row r="42" spans="1:18" s="94" customFormat="1" ht="12.75">
      <c r="A42" s="308" t="s">
        <v>200</v>
      </c>
      <c r="B42" s="206"/>
      <c r="C42" s="205"/>
      <c r="D42" s="205"/>
      <c r="E42" s="206"/>
      <c r="F42" s="205"/>
      <c r="G42" s="205"/>
      <c r="H42" s="206"/>
      <c r="I42" s="205"/>
      <c r="J42" s="205"/>
      <c r="K42" s="206"/>
      <c r="L42" s="205"/>
      <c r="M42" s="205"/>
      <c r="N42" s="206"/>
      <c r="O42" s="205"/>
      <c r="P42" s="205"/>
      <c r="Q42" s="206"/>
      <c r="R42" s="97"/>
    </row>
    <row r="43" spans="1:18" s="94" customFormat="1" ht="12.75">
      <c r="A43" s="303" t="s">
        <v>253</v>
      </c>
      <c r="B43" s="208">
        <v>1.3</v>
      </c>
      <c r="C43" s="203" t="s">
        <v>189</v>
      </c>
      <c r="D43" s="203">
        <v>0.5</v>
      </c>
      <c r="E43" s="208" t="s">
        <v>189</v>
      </c>
      <c r="F43" s="208">
        <v>3</v>
      </c>
      <c r="G43" s="203" t="s">
        <v>189</v>
      </c>
      <c r="H43" s="208">
        <v>3.3</v>
      </c>
      <c r="I43" s="203" t="s">
        <v>189</v>
      </c>
      <c r="J43" s="203">
        <v>2.2000000000000002</v>
      </c>
      <c r="K43" s="208" t="s">
        <v>189</v>
      </c>
      <c r="L43" s="203">
        <v>4.7</v>
      </c>
      <c r="M43" s="203" t="s">
        <v>189</v>
      </c>
      <c r="N43" s="208">
        <v>0.6</v>
      </c>
      <c r="O43" s="203" t="s">
        <v>189</v>
      </c>
      <c r="P43" s="203">
        <v>3.7</v>
      </c>
      <c r="Q43" s="208" t="s">
        <v>189</v>
      </c>
      <c r="R43" s="97"/>
    </row>
    <row r="44" spans="1:18" s="94" customFormat="1" ht="12.75">
      <c r="A44" s="303" t="s">
        <v>142</v>
      </c>
      <c r="B44" s="208">
        <v>2.2000000000000002</v>
      </c>
      <c r="C44" s="203" t="s">
        <v>255</v>
      </c>
      <c r="D44" s="203" t="s">
        <v>51</v>
      </c>
      <c r="E44" s="208" t="s">
        <v>441</v>
      </c>
      <c r="F44" s="208">
        <v>8.1999999999999993</v>
      </c>
      <c r="G44" s="203" t="s">
        <v>453</v>
      </c>
      <c r="H44" s="208">
        <v>6.8</v>
      </c>
      <c r="I44" s="203" t="s">
        <v>466</v>
      </c>
      <c r="J44" s="203">
        <v>3.3</v>
      </c>
      <c r="K44" s="208" t="s">
        <v>255</v>
      </c>
      <c r="L44" s="203">
        <v>8.9</v>
      </c>
      <c r="M44" s="203" t="s">
        <v>601</v>
      </c>
      <c r="N44" s="208" t="s">
        <v>51</v>
      </c>
      <c r="O44" s="203" t="s">
        <v>484</v>
      </c>
      <c r="P44" s="203">
        <v>11.1</v>
      </c>
      <c r="Q44" s="208" t="s">
        <v>493</v>
      </c>
      <c r="R44" s="97"/>
    </row>
    <row r="45" spans="1:18" s="94" customFormat="1" ht="12.75">
      <c r="A45" s="303" t="s">
        <v>141</v>
      </c>
      <c r="B45" s="208">
        <v>4.3</v>
      </c>
      <c r="C45" s="203" t="s">
        <v>430</v>
      </c>
      <c r="D45" s="203">
        <v>6.7</v>
      </c>
      <c r="E45" s="208" t="s">
        <v>442</v>
      </c>
      <c r="F45" s="208">
        <v>19.8</v>
      </c>
      <c r="G45" s="203" t="s">
        <v>454</v>
      </c>
      <c r="H45" s="208">
        <v>10.9</v>
      </c>
      <c r="I45" s="203" t="s">
        <v>248</v>
      </c>
      <c r="J45" s="203">
        <v>4.4000000000000004</v>
      </c>
      <c r="K45" s="208" t="s">
        <v>221</v>
      </c>
      <c r="L45" s="203">
        <v>11.2</v>
      </c>
      <c r="M45" s="203" t="s">
        <v>249</v>
      </c>
      <c r="N45" s="208" t="s">
        <v>51</v>
      </c>
      <c r="O45" s="203" t="s">
        <v>602</v>
      </c>
      <c r="P45" s="203">
        <v>11.6</v>
      </c>
      <c r="Q45" s="208" t="s">
        <v>494</v>
      </c>
      <c r="R45" s="97"/>
    </row>
    <row r="46" spans="1:18" s="94" customFormat="1" ht="12.75">
      <c r="A46" s="303" t="s">
        <v>125</v>
      </c>
      <c r="B46" s="208" t="s">
        <v>51</v>
      </c>
      <c r="C46" s="203" t="s">
        <v>255</v>
      </c>
      <c r="D46" s="203" t="s">
        <v>51</v>
      </c>
      <c r="E46" s="208" t="s">
        <v>443</v>
      </c>
      <c r="F46" s="208">
        <v>7.7</v>
      </c>
      <c r="G46" s="203" t="s">
        <v>455</v>
      </c>
      <c r="H46" s="208">
        <v>4.9000000000000004</v>
      </c>
      <c r="I46" s="203" t="s">
        <v>467</v>
      </c>
      <c r="J46" s="203" t="s">
        <v>51</v>
      </c>
      <c r="K46" s="208" t="s">
        <v>255</v>
      </c>
      <c r="L46" s="203">
        <v>5.3</v>
      </c>
      <c r="M46" s="203" t="s">
        <v>255</v>
      </c>
      <c r="N46" s="208" t="s">
        <v>51</v>
      </c>
      <c r="O46" s="203" t="s">
        <v>485</v>
      </c>
      <c r="P46" s="203">
        <v>6.6</v>
      </c>
      <c r="Q46" s="208" t="s">
        <v>255</v>
      </c>
      <c r="R46" s="97"/>
    </row>
    <row r="47" spans="1:18" s="94" customFormat="1" ht="13.5" thickBot="1">
      <c r="A47" s="304" t="s">
        <v>132</v>
      </c>
      <c r="B47" s="280">
        <v>0.7</v>
      </c>
      <c r="C47" s="275" t="s">
        <v>255</v>
      </c>
      <c r="D47" s="275">
        <v>0.4</v>
      </c>
      <c r="E47" s="280" t="s">
        <v>255</v>
      </c>
      <c r="F47" s="280">
        <v>1.7</v>
      </c>
      <c r="G47" s="275" t="s">
        <v>255</v>
      </c>
      <c r="H47" s="280">
        <v>2</v>
      </c>
      <c r="I47" s="275" t="s">
        <v>229</v>
      </c>
      <c r="J47" s="275">
        <v>1.1000000000000001</v>
      </c>
      <c r="K47" s="280" t="s">
        <v>255</v>
      </c>
      <c r="L47" s="275">
        <v>2.2000000000000002</v>
      </c>
      <c r="M47" s="275" t="s">
        <v>222</v>
      </c>
      <c r="N47" s="280">
        <v>0.4</v>
      </c>
      <c r="O47" s="275" t="s">
        <v>255</v>
      </c>
      <c r="P47" s="275">
        <v>2.4</v>
      </c>
      <c r="Q47" s="280" t="s">
        <v>225</v>
      </c>
      <c r="R47" s="97"/>
    </row>
    <row r="48" spans="1:18" s="94" customFormat="1" ht="12.75">
      <c r="A48" s="311" t="s">
        <v>201</v>
      </c>
      <c r="B48" s="200"/>
      <c r="C48" s="200"/>
      <c r="D48" s="200"/>
      <c r="E48" s="200"/>
      <c r="F48" s="200"/>
      <c r="G48" s="200"/>
      <c r="H48" s="200"/>
      <c r="I48" s="200"/>
      <c r="J48" s="200"/>
      <c r="K48" s="200"/>
      <c r="L48" s="200"/>
      <c r="M48" s="200"/>
      <c r="N48" s="200"/>
      <c r="O48" s="200"/>
      <c r="P48" s="200"/>
      <c r="Q48" s="200"/>
      <c r="R48" s="97"/>
    </row>
    <row r="49" spans="1:18" s="94" customFormat="1" ht="12.75">
      <c r="A49" s="303" t="s">
        <v>130</v>
      </c>
      <c r="B49" s="200">
        <v>1.3</v>
      </c>
      <c r="C49" s="200" t="s">
        <v>431</v>
      </c>
      <c r="D49" s="200">
        <v>0.5</v>
      </c>
      <c r="E49" s="200" t="s">
        <v>445</v>
      </c>
      <c r="F49" s="200">
        <v>2.4</v>
      </c>
      <c r="G49" s="200" t="s">
        <v>456</v>
      </c>
      <c r="H49" s="200">
        <v>3.7</v>
      </c>
      <c r="I49" s="200" t="s">
        <v>468</v>
      </c>
      <c r="J49" s="200">
        <v>2.2999999999999998</v>
      </c>
      <c r="K49" s="200" t="s">
        <v>207</v>
      </c>
      <c r="L49" s="200">
        <v>4</v>
      </c>
      <c r="M49" s="200" t="s">
        <v>204</v>
      </c>
      <c r="N49" s="200">
        <v>0.9</v>
      </c>
      <c r="O49" s="200" t="s">
        <v>209</v>
      </c>
      <c r="P49" s="200">
        <v>5.3</v>
      </c>
      <c r="Q49" s="200" t="s">
        <v>495</v>
      </c>
      <c r="R49" s="97"/>
    </row>
    <row r="50" spans="1:18" s="94" customFormat="1" ht="12.75">
      <c r="A50" s="303" t="s">
        <v>131</v>
      </c>
      <c r="B50" s="200">
        <v>1.1000000000000001</v>
      </c>
      <c r="C50" s="200" t="s">
        <v>432</v>
      </c>
      <c r="D50" s="200">
        <v>0.7</v>
      </c>
      <c r="E50" s="200" t="s">
        <v>444</v>
      </c>
      <c r="F50" s="200">
        <v>2.7</v>
      </c>
      <c r="G50" s="200" t="s">
        <v>457</v>
      </c>
      <c r="H50" s="200">
        <v>3.4</v>
      </c>
      <c r="I50" s="200" t="s">
        <v>268</v>
      </c>
      <c r="J50" s="200">
        <v>2.1</v>
      </c>
      <c r="K50" s="200" t="s">
        <v>265</v>
      </c>
      <c r="L50" s="200">
        <v>4.3</v>
      </c>
      <c r="M50" s="200" t="s">
        <v>238</v>
      </c>
      <c r="N50" s="200">
        <v>0.6</v>
      </c>
      <c r="O50" s="200" t="s">
        <v>218</v>
      </c>
      <c r="P50" s="200">
        <v>3.9</v>
      </c>
      <c r="Q50" s="200" t="s">
        <v>496</v>
      </c>
      <c r="R50" s="97"/>
    </row>
    <row r="51" spans="1:18" s="94" customFormat="1" ht="12.75">
      <c r="A51" s="303" t="s">
        <v>254</v>
      </c>
      <c r="B51" s="200">
        <v>1.4</v>
      </c>
      <c r="C51" s="200" t="s">
        <v>189</v>
      </c>
      <c r="D51" s="200">
        <v>0.6</v>
      </c>
      <c r="E51" s="200" t="s">
        <v>189</v>
      </c>
      <c r="F51" s="200">
        <v>3.3</v>
      </c>
      <c r="G51" s="200" t="s">
        <v>189</v>
      </c>
      <c r="H51" s="200">
        <v>3.1</v>
      </c>
      <c r="I51" s="200" t="s">
        <v>189</v>
      </c>
      <c r="J51" s="200">
        <v>2.1</v>
      </c>
      <c r="K51" s="200" t="s">
        <v>189</v>
      </c>
      <c r="L51" s="200">
        <v>4.7</v>
      </c>
      <c r="M51" s="200" t="s">
        <v>189</v>
      </c>
      <c r="N51" s="200">
        <v>0.6</v>
      </c>
      <c r="O51" s="200" t="s">
        <v>189</v>
      </c>
      <c r="P51" s="200">
        <v>3.5</v>
      </c>
      <c r="Q51" s="200" t="s">
        <v>189</v>
      </c>
      <c r="R51" s="97"/>
    </row>
    <row r="52" spans="1:18" s="94" customFormat="1" ht="13.5" thickBot="1">
      <c r="A52" s="304" t="s">
        <v>132</v>
      </c>
      <c r="B52" s="273">
        <v>1.3</v>
      </c>
      <c r="C52" s="273" t="s">
        <v>433</v>
      </c>
      <c r="D52" s="273">
        <v>0.7</v>
      </c>
      <c r="E52" s="273" t="s">
        <v>255</v>
      </c>
      <c r="F52" s="273">
        <v>3.4</v>
      </c>
      <c r="G52" s="273" t="s">
        <v>202</v>
      </c>
      <c r="H52" s="273">
        <v>3.7</v>
      </c>
      <c r="I52" s="273" t="s">
        <v>216</v>
      </c>
      <c r="J52" s="273">
        <v>1.7</v>
      </c>
      <c r="K52" s="273" t="s">
        <v>451</v>
      </c>
      <c r="L52" s="273">
        <v>3.1</v>
      </c>
      <c r="M52" s="273" t="s">
        <v>255</v>
      </c>
      <c r="N52" s="273">
        <v>0.6</v>
      </c>
      <c r="O52" s="273" t="s">
        <v>255</v>
      </c>
      <c r="P52" s="273">
        <v>3.5</v>
      </c>
      <c r="Q52" s="273" t="str">
        <f t="shared" ref="Q52" si="0">IF(MID(M52,1,1)="*",CONCATENATE(ROUND(P52,2),M52),"ns")</f>
        <v>ns</v>
      </c>
      <c r="R52" s="97"/>
    </row>
    <row r="53" spans="1:18" s="94" customFormat="1" ht="12.75">
      <c r="A53" s="97"/>
      <c r="B53" s="285"/>
      <c r="C53" s="285"/>
      <c r="D53" s="97"/>
      <c r="E53" s="285"/>
      <c r="F53" s="285"/>
      <c r="G53" s="285"/>
      <c r="H53" s="285"/>
      <c r="I53" s="285"/>
      <c r="J53" s="285"/>
      <c r="K53" s="285"/>
      <c r="L53" s="285"/>
      <c r="M53" s="285"/>
      <c r="N53" s="285"/>
      <c r="O53" s="285"/>
      <c r="P53" s="285"/>
      <c r="Q53" s="285"/>
      <c r="R53" s="97"/>
    </row>
    <row r="54" spans="1:18">
      <c r="A54" s="72"/>
      <c r="B54" s="81"/>
      <c r="C54" s="81"/>
      <c r="D54" s="72"/>
      <c r="E54" s="81"/>
      <c r="F54" s="81"/>
      <c r="G54" s="81"/>
      <c r="H54" s="81"/>
      <c r="I54" s="81"/>
      <c r="J54" s="81"/>
      <c r="K54" s="81"/>
      <c r="L54" s="81"/>
      <c r="M54" s="81"/>
      <c r="N54" s="81"/>
      <c r="O54" s="81"/>
      <c r="P54" s="81"/>
      <c r="Q54" s="81"/>
      <c r="R54" s="72"/>
    </row>
    <row r="55" spans="1:18">
      <c r="A55" s="72" t="s">
        <v>398</v>
      </c>
      <c r="B55" s="81"/>
      <c r="C55" s="81"/>
      <c r="D55" s="72"/>
      <c r="E55" s="81"/>
      <c r="F55" s="81"/>
      <c r="G55" s="81"/>
      <c r="H55" s="81"/>
      <c r="I55" s="81"/>
      <c r="J55" s="81"/>
      <c r="K55" s="81"/>
      <c r="L55" s="81"/>
      <c r="M55" s="81"/>
      <c r="N55" s="81"/>
      <c r="O55" s="81"/>
      <c r="P55" s="81"/>
      <c r="Q55" s="81"/>
      <c r="R55" s="72"/>
    </row>
    <row r="56" spans="1:18" ht="15.75" thickBot="1">
      <c r="A56" s="72"/>
      <c r="B56" s="81"/>
      <c r="C56" s="81"/>
      <c r="D56" s="72"/>
      <c r="E56" s="81"/>
      <c r="F56" s="81"/>
      <c r="G56" s="81"/>
      <c r="H56" s="81"/>
      <c r="I56" s="81"/>
      <c r="J56" s="81"/>
      <c r="K56" s="81"/>
      <c r="L56" s="81"/>
      <c r="M56" s="81"/>
      <c r="N56" s="81"/>
      <c r="O56" s="81"/>
      <c r="P56" s="81"/>
      <c r="Q56" s="81"/>
      <c r="R56" s="72"/>
    </row>
    <row r="57" spans="1:18" ht="38.25" customHeight="1" thickBot="1">
      <c r="A57" s="383"/>
      <c r="B57" s="385" t="s">
        <v>266</v>
      </c>
      <c r="C57" s="386"/>
      <c r="D57" s="385" t="s">
        <v>267</v>
      </c>
      <c r="E57" s="386"/>
      <c r="F57" s="81"/>
      <c r="G57" s="81"/>
      <c r="H57" s="81"/>
      <c r="I57" s="81"/>
      <c r="J57" s="81"/>
      <c r="K57" s="81"/>
      <c r="L57" s="81"/>
      <c r="M57" s="81"/>
      <c r="N57" s="81"/>
      <c r="O57" s="81"/>
      <c r="P57" s="81"/>
      <c r="Q57" s="81"/>
      <c r="R57" s="72"/>
    </row>
    <row r="58" spans="1:18" ht="26.25" thickBot="1">
      <c r="A58" s="384"/>
      <c r="B58" s="270" t="s">
        <v>183</v>
      </c>
      <c r="C58" s="271" t="s">
        <v>182</v>
      </c>
      <c r="D58" s="272" t="s">
        <v>183</v>
      </c>
      <c r="E58" s="271" t="s">
        <v>182</v>
      </c>
      <c r="F58" s="81"/>
      <c r="G58" s="81"/>
      <c r="H58" s="81"/>
      <c r="I58" s="81"/>
      <c r="J58" s="81"/>
      <c r="K58" s="81"/>
      <c r="L58" s="81"/>
      <c r="M58" s="81"/>
      <c r="N58" s="81"/>
      <c r="O58" s="81"/>
      <c r="P58" s="81"/>
      <c r="Q58" s="81"/>
      <c r="R58" s="72"/>
    </row>
    <row r="59" spans="1:18" ht="15.75" thickBot="1">
      <c r="A59" s="301" t="s">
        <v>53</v>
      </c>
      <c r="B59" s="198">
        <f>'Figure 9'!B5</f>
        <v>0.6</v>
      </c>
      <c r="C59" s="199"/>
      <c r="D59" s="198">
        <f>'Figure 9'!B6</f>
        <v>1.7</v>
      </c>
      <c r="E59" s="198"/>
      <c r="F59" s="81"/>
      <c r="G59" s="81"/>
      <c r="H59" s="81"/>
      <c r="I59" s="81"/>
      <c r="J59" s="81"/>
      <c r="K59" s="81"/>
      <c r="L59" s="81"/>
      <c r="M59" s="81"/>
      <c r="N59" s="81"/>
      <c r="O59" s="81"/>
      <c r="P59" s="81"/>
      <c r="Q59" s="81"/>
      <c r="R59" s="72"/>
    </row>
    <row r="60" spans="1:18">
      <c r="A60" s="302" t="s">
        <v>184</v>
      </c>
      <c r="B60" s="200"/>
      <c r="C60" s="201"/>
      <c r="D60" s="200"/>
      <c r="E60" s="201"/>
      <c r="F60" s="81"/>
      <c r="G60" s="81"/>
      <c r="H60" s="81"/>
      <c r="I60" s="81"/>
      <c r="J60" s="81"/>
      <c r="K60" s="81"/>
      <c r="L60" s="81"/>
      <c r="M60" s="81"/>
      <c r="N60" s="81"/>
      <c r="O60" s="81"/>
      <c r="P60" s="81"/>
      <c r="Q60" s="81"/>
      <c r="R60" s="72"/>
    </row>
    <row r="61" spans="1:18">
      <c r="A61" s="303" t="s">
        <v>117</v>
      </c>
      <c r="B61" s="200">
        <v>0.4</v>
      </c>
      <c r="C61" s="202" t="s">
        <v>480</v>
      </c>
      <c r="D61" s="200">
        <v>1.7</v>
      </c>
      <c r="E61" s="202" t="s">
        <v>255</v>
      </c>
      <c r="F61" s="81"/>
      <c r="G61" s="81"/>
      <c r="H61" s="81"/>
      <c r="I61" s="81"/>
      <c r="J61" s="81"/>
      <c r="K61" s="81"/>
      <c r="L61" s="81"/>
      <c r="M61" s="81"/>
      <c r="N61" s="81"/>
      <c r="O61" s="81"/>
      <c r="P61" s="81"/>
      <c r="Q61" s="81"/>
      <c r="R61" s="72"/>
    </row>
    <row r="62" spans="1:18" ht="15.75" thickBot="1">
      <c r="A62" s="304" t="s">
        <v>186</v>
      </c>
      <c r="B62" s="273">
        <v>0.8</v>
      </c>
      <c r="C62" s="203" t="s">
        <v>189</v>
      </c>
      <c r="D62" s="273">
        <v>1.7</v>
      </c>
      <c r="E62" s="203" t="s">
        <v>189</v>
      </c>
      <c r="F62" s="81"/>
      <c r="G62" s="81"/>
      <c r="H62" s="81"/>
      <c r="I62" s="81"/>
      <c r="J62" s="81"/>
      <c r="K62" s="81"/>
      <c r="L62" s="81"/>
      <c r="M62" s="81"/>
      <c r="N62" s="81"/>
      <c r="O62" s="81"/>
      <c r="P62" s="81"/>
      <c r="Q62" s="81"/>
      <c r="R62" s="72"/>
    </row>
    <row r="63" spans="1:18">
      <c r="A63" s="305" t="s">
        <v>185</v>
      </c>
      <c r="B63" s="200"/>
      <c r="C63" s="204"/>
      <c r="D63" s="200"/>
      <c r="E63" s="204"/>
      <c r="F63" s="81"/>
      <c r="G63" s="81"/>
      <c r="H63" s="81"/>
      <c r="I63" s="81"/>
      <c r="J63" s="81"/>
      <c r="K63" s="81"/>
      <c r="L63" s="81"/>
      <c r="M63" s="81"/>
      <c r="N63" s="81"/>
      <c r="O63" s="81"/>
      <c r="P63" s="81"/>
      <c r="Q63" s="81"/>
      <c r="R63" s="72"/>
    </row>
    <row r="64" spans="1:18">
      <c r="A64" s="306" t="s">
        <v>103</v>
      </c>
      <c r="B64" s="200">
        <v>1.5</v>
      </c>
      <c r="C64" s="201" t="s">
        <v>498</v>
      </c>
      <c r="D64" s="200">
        <v>3.1</v>
      </c>
      <c r="E64" s="201" t="s">
        <v>255</v>
      </c>
      <c r="F64" s="81"/>
      <c r="G64" s="172"/>
      <c r="H64" s="81"/>
      <c r="I64" s="172"/>
      <c r="J64" s="81"/>
      <c r="K64" s="81"/>
      <c r="L64" s="81"/>
      <c r="M64" s="81"/>
      <c r="N64" s="81"/>
      <c r="O64" s="81"/>
      <c r="P64" s="81"/>
      <c r="Q64" s="81"/>
      <c r="R64" s="72"/>
    </row>
    <row r="65" spans="1:18">
      <c r="A65" s="306" t="s">
        <v>106</v>
      </c>
      <c r="B65" s="200">
        <v>0.8</v>
      </c>
      <c r="C65" s="201" t="s">
        <v>433</v>
      </c>
      <c r="D65" s="200">
        <v>2.4</v>
      </c>
      <c r="E65" s="201" t="s">
        <v>255</v>
      </c>
      <c r="F65" s="81"/>
      <c r="G65" s="172"/>
      <c r="H65" s="81"/>
      <c r="I65" s="172"/>
      <c r="J65" s="81"/>
      <c r="K65" s="81"/>
      <c r="L65" s="81"/>
      <c r="M65" s="81"/>
      <c r="N65" s="81"/>
      <c r="O65" s="81"/>
      <c r="P65" s="81"/>
      <c r="Q65" s="81"/>
      <c r="R65" s="72"/>
    </row>
    <row r="66" spans="1:18">
      <c r="A66" s="306" t="s">
        <v>196</v>
      </c>
      <c r="B66" s="200">
        <v>0.6</v>
      </c>
      <c r="C66" s="203" t="s">
        <v>189</v>
      </c>
      <c r="D66" s="200">
        <v>1.9</v>
      </c>
      <c r="E66" s="203" t="s">
        <v>189</v>
      </c>
      <c r="F66" s="81"/>
      <c r="G66" s="172"/>
      <c r="H66" s="81"/>
      <c r="I66" s="172"/>
      <c r="J66" s="81"/>
      <c r="K66" s="81"/>
      <c r="L66" s="81"/>
      <c r="M66" s="81"/>
      <c r="N66" s="81"/>
      <c r="O66" s="81"/>
      <c r="P66" s="81"/>
      <c r="Q66" s="81"/>
      <c r="R66" s="72"/>
    </row>
    <row r="67" spans="1:18">
      <c r="A67" s="306" t="s">
        <v>108</v>
      </c>
      <c r="B67" s="200">
        <v>0.5</v>
      </c>
      <c r="C67" s="202" t="s">
        <v>428</v>
      </c>
      <c r="D67" s="200">
        <v>1.6</v>
      </c>
      <c r="E67" s="202" t="s">
        <v>224</v>
      </c>
      <c r="F67" s="81"/>
      <c r="G67" s="172"/>
      <c r="H67" s="81"/>
      <c r="I67" s="172"/>
      <c r="J67" s="81"/>
      <c r="K67" s="81"/>
      <c r="L67" s="81"/>
      <c r="M67" s="81"/>
      <c r="N67" s="81"/>
      <c r="O67" s="81"/>
      <c r="P67" s="81"/>
      <c r="Q67" s="81"/>
      <c r="R67" s="72"/>
    </row>
    <row r="68" spans="1:18">
      <c r="A68" s="306" t="s">
        <v>109</v>
      </c>
      <c r="B68" s="200">
        <v>0.4</v>
      </c>
      <c r="C68" s="202" t="s">
        <v>458</v>
      </c>
      <c r="D68" s="200">
        <v>1.4</v>
      </c>
      <c r="E68" s="201" t="s">
        <v>503</v>
      </c>
      <c r="F68" s="81"/>
      <c r="G68" s="172"/>
      <c r="H68" s="81"/>
      <c r="I68" s="172"/>
      <c r="J68" s="81"/>
      <c r="K68" s="81"/>
      <c r="L68" s="81"/>
      <c r="M68" s="81"/>
      <c r="N68" s="81"/>
      <c r="O68" s="81"/>
      <c r="P68" s="81"/>
      <c r="Q68" s="81"/>
      <c r="R68" s="72"/>
    </row>
    <row r="69" spans="1:18" ht="15.75" thickBot="1">
      <c r="A69" s="307" t="s">
        <v>110</v>
      </c>
      <c r="B69" s="273">
        <v>0.2</v>
      </c>
      <c r="C69" s="201" t="s">
        <v>499</v>
      </c>
      <c r="D69" s="273">
        <v>1</v>
      </c>
      <c r="E69" s="201" t="s">
        <v>255</v>
      </c>
      <c r="F69" s="81"/>
      <c r="G69" s="81"/>
      <c r="H69" s="81"/>
      <c r="I69" s="81"/>
      <c r="J69" s="81"/>
      <c r="K69" s="81"/>
      <c r="L69" s="81"/>
      <c r="M69" s="81"/>
      <c r="N69" s="81"/>
      <c r="O69" s="81"/>
      <c r="P69" s="81"/>
      <c r="Q69" s="81"/>
      <c r="R69" s="72"/>
    </row>
    <row r="70" spans="1:18">
      <c r="A70" s="308" t="s">
        <v>188</v>
      </c>
      <c r="B70" s="200"/>
      <c r="C70" s="205"/>
      <c r="D70" s="205"/>
      <c r="E70" s="205"/>
      <c r="F70" s="81"/>
      <c r="G70" s="81"/>
      <c r="H70" s="81"/>
      <c r="I70" s="81"/>
      <c r="J70" s="81"/>
      <c r="K70" s="81"/>
      <c r="L70" s="81"/>
      <c r="M70" s="81"/>
      <c r="N70" s="81"/>
      <c r="O70" s="81"/>
      <c r="P70" s="81"/>
      <c r="Q70" s="81"/>
      <c r="R70" s="72"/>
    </row>
    <row r="71" spans="1:18">
      <c r="A71" s="303" t="s">
        <v>145</v>
      </c>
      <c r="B71" s="200">
        <v>0.3</v>
      </c>
      <c r="C71" s="203" t="s">
        <v>234</v>
      </c>
      <c r="D71" s="286">
        <v>1.1000000000000001</v>
      </c>
      <c r="E71" s="203" t="s">
        <v>272</v>
      </c>
      <c r="F71" s="81"/>
      <c r="G71" s="172"/>
      <c r="H71" s="81"/>
      <c r="I71" s="172"/>
      <c r="J71" s="81"/>
      <c r="K71" s="81"/>
      <c r="L71" s="81"/>
      <c r="M71" s="81"/>
      <c r="N71" s="81"/>
      <c r="O71" s="81"/>
      <c r="P71" s="81"/>
      <c r="Q71" s="81"/>
      <c r="R71" s="72"/>
    </row>
    <row r="72" spans="1:18">
      <c r="A72" s="303" t="s">
        <v>146</v>
      </c>
      <c r="B72" s="200">
        <v>0.3</v>
      </c>
      <c r="C72" s="203" t="s">
        <v>520</v>
      </c>
      <c r="D72" s="287">
        <v>1</v>
      </c>
      <c r="E72" s="203" t="s">
        <v>271</v>
      </c>
      <c r="F72" s="81"/>
      <c r="G72" s="172"/>
      <c r="H72" s="81"/>
      <c r="I72" s="172"/>
      <c r="J72" s="81"/>
      <c r="K72" s="81"/>
      <c r="L72" s="81"/>
      <c r="M72" s="81"/>
      <c r="N72" s="81"/>
      <c r="O72" s="81"/>
      <c r="P72" s="81"/>
      <c r="Q72" s="81"/>
      <c r="R72" s="72"/>
    </row>
    <row r="73" spans="1:18">
      <c r="A73" s="303" t="s">
        <v>144</v>
      </c>
      <c r="B73" s="200">
        <v>0.3</v>
      </c>
      <c r="C73" s="203" t="s">
        <v>422</v>
      </c>
      <c r="D73" s="287">
        <v>1.2</v>
      </c>
      <c r="E73" s="203" t="s">
        <v>272</v>
      </c>
      <c r="F73" s="81"/>
      <c r="G73" s="172"/>
      <c r="H73" s="81"/>
      <c r="I73" s="172"/>
      <c r="J73" s="81"/>
      <c r="K73" s="81"/>
      <c r="L73" s="81"/>
      <c r="M73" s="81"/>
      <c r="N73" s="81"/>
      <c r="O73" s="81"/>
      <c r="P73" s="81"/>
      <c r="Q73" s="81"/>
      <c r="R73" s="72"/>
    </row>
    <row r="74" spans="1:18">
      <c r="A74" s="303" t="s">
        <v>194</v>
      </c>
      <c r="B74" s="200">
        <v>0.8</v>
      </c>
      <c r="C74" s="203" t="s">
        <v>189</v>
      </c>
      <c r="D74" s="287">
        <v>2</v>
      </c>
      <c r="E74" s="203" t="s">
        <v>189</v>
      </c>
      <c r="F74" s="81"/>
      <c r="G74" s="172"/>
      <c r="H74" s="81"/>
      <c r="I74" s="172"/>
      <c r="J74" s="81"/>
      <c r="K74" s="81"/>
      <c r="L74" s="81"/>
      <c r="M74" s="81"/>
      <c r="N74" s="81"/>
      <c r="O74" s="81"/>
      <c r="P74" s="81"/>
      <c r="Q74" s="81"/>
      <c r="R74" s="72"/>
    </row>
    <row r="75" spans="1:18" ht="15.75" thickBot="1">
      <c r="A75" s="304" t="s">
        <v>147</v>
      </c>
      <c r="B75" s="200">
        <v>0.9</v>
      </c>
      <c r="C75" s="275" t="s">
        <v>255</v>
      </c>
      <c r="D75" s="279">
        <v>3.3</v>
      </c>
      <c r="E75" s="275" t="s">
        <v>230</v>
      </c>
      <c r="F75" s="81"/>
      <c r="G75" s="172"/>
      <c r="H75" s="81"/>
      <c r="I75" s="172"/>
      <c r="J75" s="81"/>
      <c r="K75" s="81"/>
      <c r="L75" s="81"/>
      <c r="M75" s="81"/>
      <c r="N75" s="81"/>
      <c r="O75" s="81"/>
      <c r="P75" s="81"/>
      <c r="Q75" s="81"/>
      <c r="R75" s="72"/>
    </row>
    <row r="76" spans="1:18">
      <c r="A76" s="308" t="s">
        <v>198</v>
      </c>
      <c r="B76" s="206"/>
      <c r="C76" s="205"/>
      <c r="D76" s="205"/>
      <c r="E76" s="205"/>
      <c r="F76" s="81"/>
      <c r="G76" s="172"/>
      <c r="H76" s="81"/>
      <c r="I76" s="81"/>
      <c r="J76" s="81"/>
      <c r="K76" s="81"/>
      <c r="L76" s="81"/>
      <c r="M76" s="81"/>
      <c r="N76" s="81"/>
      <c r="O76" s="81"/>
      <c r="P76" s="81"/>
      <c r="Q76" s="81"/>
      <c r="R76" s="72"/>
    </row>
    <row r="77" spans="1:18">
      <c r="A77" s="303" t="s">
        <v>256</v>
      </c>
      <c r="B77" s="200">
        <v>0.8</v>
      </c>
      <c r="C77" s="203" t="s">
        <v>255</v>
      </c>
      <c r="D77" s="203">
        <v>1.7</v>
      </c>
      <c r="E77" s="203" t="s">
        <v>255</v>
      </c>
      <c r="F77" s="81"/>
      <c r="G77" s="172"/>
      <c r="H77" s="81"/>
      <c r="I77" s="172"/>
      <c r="J77" s="81"/>
      <c r="K77" s="81"/>
      <c r="L77" s="81"/>
      <c r="M77" s="81"/>
      <c r="N77" s="81"/>
      <c r="O77" s="81"/>
      <c r="P77" s="81"/>
      <c r="Q77" s="81"/>
      <c r="R77" s="72"/>
    </row>
    <row r="78" spans="1:18">
      <c r="A78" s="303" t="s">
        <v>257</v>
      </c>
      <c r="B78" s="200">
        <v>0.6</v>
      </c>
      <c r="C78" s="203" t="s">
        <v>255</v>
      </c>
      <c r="D78" s="203">
        <v>1.5</v>
      </c>
      <c r="E78" s="203" t="s">
        <v>255</v>
      </c>
      <c r="F78" s="81"/>
      <c r="G78" s="172"/>
      <c r="H78" s="81"/>
      <c r="I78" s="172"/>
      <c r="J78" s="81"/>
      <c r="K78" s="81"/>
      <c r="L78" s="81"/>
      <c r="M78" s="81"/>
      <c r="N78" s="81"/>
      <c r="O78" s="81"/>
      <c r="P78" s="81"/>
      <c r="Q78" s="81"/>
      <c r="R78" s="72"/>
    </row>
    <row r="79" spans="1:18">
      <c r="A79" s="303" t="s">
        <v>258</v>
      </c>
      <c r="B79" s="200">
        <v>0.5</v>
      </c>
      <c r="C79" s="203" t="s">
        <v>189</v>
      </c>
      <c r="D79" s="203">
        <v>1.5</v>
      </c>
      <c r="E79" s="203" t="s">
        <v>189</v>
      </c>
      <c r="F79" s="81"/>
      <c r="G79" s="172"/>
      <c r="H79" s="81"/>
      <c r="I79" s="172"/>
      <c r="J79" s="81"/>
      <c r="K79" s="81"/>
      <c r="L79" s="81"/>
      <c r="M79" s="81"/>
      <c r="N79" s="81"/>
      <c r="O79" s="81"/>
      <c r="P79" s="81"/>
      <c r="Q79" s="81"/>
      <c r="R79" s="72"/>
    </row>
    <row r="80" spans="1:18">
      <c r="A80" s="303" t="s">
        <v>259</v>
      </c>
      <c r="B80" s="200">
        <v>0.4</v>
      </c>
      <c r="C80" s="203" t="s">
        <v>255</v>
      </c>
      <c r="D80" s="203">
        <v>1.6</v>
      </c>
      <c r="E80" s="203" t="s">
        <v>255</v>
      </c>
      <c r="F80" s="81"/>
      <c r="G80" s="172"/>
      <c r="H80" s="81"/>
      <c r="I80" s="172"/>
      <c r="J80" s="81"/>
      <c r="K80" s="81"/>
      <c r="L80" s="81"/>
      <c r="M80" s="81"/>
      <c r="N80" s="81"/>
      <c r="O80" s="81"/>
      <c r="P80" s="81"/>
      <c r="Q80" s="81"/>
      <c r="R80" s="72"/>
    </row>
    <row r="81" spans="1:18">
      <c r="A81" s="309" t="s">
        <v>260</v>
      </c>
      <c r="B81" s="200">
        <v>0.6</v>
      </c>
      <c r="C81" s="203" t="s">
        <v>255</v>
      </c>
      <c r="D81" s="200">
        <v>2.2000000000000002</v>
      </c>
      <c r="E81" s="203" t="s">
        <v>269</v>
      </c>
      <c r="F81" s="81"/>
      <c r="G81" s="172"/>
      <c r="H81" s="81"/>
      <c r="I81" s="172"/>
      <c r="J81" s="81"/>
      <c r="K81" s="81"/>
      <c r="L81" s="81"/>
      <c r="M81" s="81"/>
      <c r="N81" s="81"/>
      <c r="O81" s="81"/>
      <c r="P81" s="81"/>
      <c r="Q81" s="81"/>
      <c r="R81" s="72"/>
    </row>
    <row r="82" spans="1:18" ht="15.75" thickBot="1">
      <c r="A82" s="310" t="s">
        <v>132</v>
      </c>
      <c r="B82" s="200">
        <v>0.6</v>
      </c>
      <c r="C82" s="202" t="s">
        <v>255</v>
      </c>
      <c r="D82" s="273">
        <v>2.4</v>
      </c>
      <c r="E82" s="202" t="s">
        <v>255</v>
      </c>
      <c r="F82" s="81"/>
      <c r="G82" s="172"/>
      <c r="H82" s="81"/>
      <c r="I82" s="172"/>
      <c r="J82" s="81"/>
      <c r="K82" s="81"/>
      <c r="L82" s="81"/>
      <c r="M82" s="81"/>
      <c r="N82" s="81"/>
      <c r="O82" s="81"/>
      <c r="P82" s="81"/>
      <c r="Q82" s="81"/>
      <c r="R82" s="72"/>
    </row>
    <row r="83" spans="1:18">
      <c r="A83" s="308" t="s">
        <v>199</v>
      </c>
      <c r="B83" s="206"/>
      <c r="C83" s="204"/>
      <c r="D83" s="207"/>
      <c r="E83" s="204"/>
      <c r="F83" s="81"/>
      <c r="G83" s="81"/>
      <c r="H83" s="81"/>
      <c r="I83" s="81"/>
      <c r="J83" s="81"/>
      <c r="K83" s="81"/>
      <c r="L83" s="81"/>
      <c r="M83" s="81"/>
      <c r="N83" s="81"/>
      <c r="O83" s="81"/>
      <c r="P83" s="81"/>
      <c r="Q83" s="81"/>
      <c r="R83" s="72"/>
    </row>
    <row r="84" spans="1:18">
      <c r="A84" s="303" t="s">
        <v>121</v>
      </c>
      <c r="B84" s="208">
        <v>0.6</v>
      </c>
      <c r="C84" s="201" t="s">
        <v>217</v>
      </c>
      <c r="D84" s="200">
        <v>2</v>
      </c>
      <c r="E84" s="201" t="s">
        <v>205</v>
      </c>
      <c r="F84" s="81"/>
      <c r="G84" s="81"/>
      <c r="H84" s="81"/>
      <c r="I84" s="81"/>
      <c r="J84" s="81"/>
      <c r="K84" s="81"/>
      <c r="L84" s="81"/>
      <c r="M84" s="81"/>
      <c r="N84" s="81"/>
      <c r="O84" s="81"/>
      <c r="P84" s="81"/>
      <c r="Q84" s="81"/>
      <c r="R84" s="72"/>
    </row>
    <row r="85" spans="1:18">
      <c r="A85" s="303" t="s">
        <v>251</v>
      </c>
      <c r="B85" s="208">
        <v>0.4</v>
      </c>
      <c r="C85" s="203" t="s">
        <v>189</v>
      </c>
      <c r="D85" s="200">
        <v>1.4</v>
      </c>
      <c r="E85" s="203" t="s">
        <v>189</v>
      </c>
      <c r="F85" s="81"/>
      <c r="G85" s="81"/>
      <c r="H85" s="81"/>
      <c r="I85" s="81"/>
      <c r="J85" s="81"/>
      <c r="K85" s="81"/>
      <c r="L85" s="81"/>
      <c r="M85" s="81"/>
      <c r="N85" s="81"/>
      <c r="O85" s="81"/>
      <c r="P85" s="81"/>
      <c r="Q85" s="81"/>
      <c r="R85" s="72"/>
    </row>
    <row r="86" spans="1:18">
      <c r="A86" s="309" t="s">
        <v>120</v>
      </c>
      <c r="B86" s="208">
        <v>0.7</v>
      </c>
      <c r="C86" s="202" t="s">
        <v>500</v>
      </c>
      <c r="D86" s="200">
        <v>2.1</v>
      </c>
      <c r="E86" s="202" t="s">
        <v>504</v>
      </c>
      <c r="F86" s="81"/>
      <c r="G86" s="172"/>
      <c r="H86" s="81"/>
      <c r="I86" s="172"/>
      <c r="J86" s="81"/>
      <c r="K86" s="81"/>
      <c r="L86" s="81"/>
      <c r="M86" s="81"/>
      <c r="N86" s="81"/>
      <c r="O86" s="81"/>
      <c r="P86" s="81"/>
      <c r="Q86" s="81"/>
      <c r="R86" s="72"/>
    </row>
    <row r="87" spans="1:18">
      <c r="A87" s="303" t="s">
        <v>122</v>
      </c>
      <c r="B87" s="208">
        <v>1.5</v>
      </c>
      <c r="C87" s="201" t="s">
        <v>255</v>
      </c>
      <c r="D87" s="200">
        <v>1</v>
      </c>
      <c r="E87" s="201" t="s">
        <v>255</v>
      </c>
      <c r="F87" s="81"/>
      <c r="G87" s="172"/>
      <c r="H87" s="81"/>
      <c r="I87" s="172"/>
      <c r="J87" s="81"/>
      <c r="K87" s="81"/>
      <c r="L87" s="81"/>
      <c r="M87" s="81"/>
      <c r="N87" s="81"/>
      <c r="O87" s="81"/>
      <c r="P87" s="81"/>
      <c r="Q87" s="81"/>
      <c r="R87" s="72"/>
    </row>
    <row r="88" spans="1:18">
      <c r="A88" s="309" t="s">
        <v>123</v>
      </c>
      <c r="B88" s="208">
        <v>0.2</v>
      </c>
      <c r="C88" s="202" t="s">
        <v>501</v>
      </c>
      <c r="D88" s="200">
        <v>4</v>
      </c>
      <c r="E88" s="202" t="s">
        <v>505</v>
      </c>
      <c r="F88" s="81"/>
      <c r="G88" s="172"/>
      <c r="H88" s="81"/>
      <c r="I88" s="172"/>
      <c r="J88" s="81"/>
      <c r="K88" s="81"/>
      <c r="L88" s="81"/>
      <c r="M88" s="81"/>
      <c r="N88" s="81"/>
      <c r="O88" s="81"/>
      <c r="P88" s="81"/>
      <c r="Q88" s="81"/>
      <c r="R88" s="72"/>
    </row>
    <row r="89" spans="1:18" ht="15.75" thickBot="1">
      <c r="A89" s="310" t="s">
        <v>119</v>
      </c>
      <c r="B89" s="280">
        <v>2.4</v>
      </c>
      <c r="C89" s="278" t="s">
        <v>270</v>
      </c>
      <c r="D89" s="273">
        <v>5.4</v>
      </c>
      <c r="E89" s="278" t="s">
        <v>250</v>
      </c>
      <c r="F89" s="81"/>
      <c r="G89" s="172"/>
      <c r="H89" s="81"/>
      <c r="I89" s="172"/>
      <c r="J89" s="81"/>
      <c r="K89" s="81"/>
      <c r="L89" s="81"/>
      <c r="M89" s="81"/>
      <c r="N89" s="81"/>
      <c r="O89" s="81"/>
      <c r="P89" s="81"/>
      <c r="Q89" s="81"/>
      <c r="R89" s="72"/>
    </row>
    <row r="90" spans="1:18">
      <c r="A90" s="308" t="s">
        <v>197</v>
      </c>
      <c r="B90" s="206"/>
      <c r="C90" s="204"/>
      <c r="D90" s="207"/>
      <c r="E90" s="204"/>
      <c r="F90" s="81"/>
      <c r="G90" s="81"/>
      <c r="H90" s="81"/>
      <c r="I90" s="81"/>
      <c r="J90" s="81"/>
      <c r="K90" s="81"/>
      <c r="L90" s="81"/>
      <c r="M90" s="81"/>
      <c r="N90" s="81"/>
      <c r="O90" s="81"/>
      <c r="P90" s="81"/>
      <c r="Q90" s="81"/>
      <c r="R90" s="72"/>
    </row>
    <row r="91" spans="1:18">
      <c r="A91" s="303" t="s">
        <v>135</v>
      </c>
      <c r="B91" s="200">
        <v>0.7</v>
      </c>
      <c r="C91" s="201" t="s">
        <v>502</v>
      </c>
      <c r="D91" s="200">
        <v>2.1</v>
      </c>
      <c r="E91" s="201" t="s">
        <v>255</v>
      </c>
      <c r="F91" s="81"/>
      <c r="G91" s="172"/>
      <c r="H91" s="81"/>
      <c r="I91" s="172"/>
      <c r="J91" s="81"/>
      <c r="K91" s="81"/>
      <c r="L91" s="81"/>
      <c r="M91" s="81"/>
      <c r="N91" s="81"/>
      <c r="O91" s="81"/>
      <c r="P91" s="81"/>
      <c r="Q91" s="81"/>
      <c r="R91" s="72"/>
    </row>
    <row r="92" spans="1:18">
      <c r="A92" s="303" t="s">
        <v>134</v>
      </c>
      <c r="B92" s="200">
        <v>0.7</v>
      </c>
      <c r="C92" s="201" t="s">
        <v>255</v>
      </c>
      <c r="D92" s="200">
        <v>2.2000000000000002</v>
      </c>
      <c r="E92" s="201" t="s">
        <v>255</v>
      </c>
      <c r="F92" s="81"/>
      <c r="G92" s="172"/>
      <c r="H92" s="81"/>
      <c r="I92" s="172"/>
      <c r="J92" s="81"/>
      <c r="K92" s="81"/>
      <c r="L92" s="81"/>
      <c r="M92" s="81"/>
      <c r="N92" s="81"/>
      <c r="O92" s="81"/>
      <c r="P92" s="81"/>
      <c r="Q92" s="81"/>
      <c r="R92" s="72"/>
    </row>
    <row r="93" spans="1:18">
      <c r="A93" s="309" t="s">
        <v>252</v>
      </c>
      <c r="B93" s="200">
        <v>0.5</v>
      </c>
      <c r="C93" s="203" t="s">
        <v>189</v>
      </c>
      <c r="D93" s="200">
        <v>1.6</v>
      </c>
      <c r="E93" s="203" t="s">
        <v>189</v>
      </c>
      <c r="F93" s="81"/>
      <c r="G93" s="172"/>
      <c r="H93" s="81"/>
      <c r="I93" s="172"/>
      <c r="J93" s="81"/>
      <c r="K93" s="81"/>
      <c r="L93" s="81"/>
      <c r="M93" s="81"/>
      <c r="N93" s="81"/>
      <c r="O93" s="81"/>
      <c r="P93" s="81"/>
      <c r="Q93" s="81"/>
      <c r="R93" s="72"/>
    </row>
    <row r="94" spans="1:18" ht="15.75" thickBot="1">
      <c r="A94" s="310" t="s">
        <v>132</v>
      </c>
      <c r="B94" s="273">
        <v>0.7</v>
      </c>
      <c r="C94" s="278" t="s">
        <v>255</v>
      </c>
      <c r="D94" s="273">
        <v>1.7</v>
      </c>
      <c r="E94" s="278" t="s">
        <v>255</v>
      </c>
      <c r="F94" s="81"/>
      <c r="G94" s="172"/>
      <c r="H94" s="81"/>
      <c r="I94" s="81"/>
      <c r="J94" s="81"/>
      <c r="K94" s="81"/>
      <c r="L94" s="81"/>
      <c r="M94" s="81"/>
      <c r="N94" s="81"/>
      <c r="O94" s="81"/>
      <c r="P94" s="81"/>
      <c r="Q94" s="81"/>
      <c r="R94" s="72"/>
    </row>
    <row r="95" spans="1:18">
      <c r="A95" s="72"/>
      <c r="B95" s="81"/>
      <c r="C95" s="81"/>
      <c r="D95" s="72"/>
      <c r="E95" s="81"/>
      <c r="F95" s="81"/>
      <c r="G95" s="81"/>
      <c r="H95" s="81"/>
      <c r="I95" s="81"/>
      <c r="J95" s="81"/>
      <c r="K95" s="81"/>
      <c r="L95" s="81"/>
      <c r="M95" s="81"/>
      <c r="N95" s="81"/>
      <c r="O95" s="81"/>
      <c r="P95" s="81"/>
      <c r="Q95" s="81"/>
      <c r="R95" s="72"/>
    </row>
    <row r="96" spans="1:18">
      <c r="A96" s="72"/>
      <c r="B96" s="81"/>
      <c r="C96" s="81"/>
      <c r="D96" s="72"/>
      <c r="E96" s="81"/>
      <c r="F96" s="81"/>
      <c r="G96" s="81"/>
      <c r="H96" s="81"/>
      <c r="I96" s="81"/>
      <c r="J96" s="81"/>
      <c r="K96" s="81"/>
      <c r="L96" s="81"/>
      <c r="M96" s="81"/>
      <c r="N96" s="81"/>
      <c r="O96" s="81"/>
      <c r="P96" s="81"/>
      <c r="Q96" s="81"/>
      <c r="R96" s="72"/>
    </row>
    <row r="97" spans="1:18">
      <c r="A97" s="72" t="s">
        <v>400</v>
      </c>
      <c r="B97" s="81"/>
      <c r="C97" s="81"/>
      <c r="D97" s="72"/>
      <c r="E97" s="81"/>
      <c r="F97" s="81"/>
      <c r="G97" s="81"/>
      <c r="H97" s="81"/>
      <c r="I97" s="81"/>
      <c r="J97" s="81"/>
      <c r="K97" s="81"/>
      <c r="L97" s="81"/>
      <c r="M97" s="81"/>
      <c r="N97" s="81"/>
      <c r="O97" s="81"/>
      <c r="P97" s="81"/>
      <c r="Q97" s="81"/>
      <c r="R97" s="72"/>
    </row>
    <row r="98" spans="1:18" ht="15.75" thickBot="1">
      <c r="A98" s="72"/>
      <c r="B98" s="81"/>
      <c r="C98" s="81"/>
      <c r="D98" s="72"/>
      <c r="E98" s="81"/>
      <c r="F98" s="81"/>
      <c r="G98" s="81"/>
      <c r="H98" s="81"/>
      <c r="I98" s="81"/>
      <c r="J98" s="81"/>
      <c r="K98" s="81"/>
      <c r="L98" s="81"/>
      <c r="M98" s="81"/>
      <c r="N98" s="81"/>
      <c r="O98" s="81"/>
      <c r="P98" s="81"/>
      <c r="Q98" s="81"/>
      <c r="R98" s="72"/>
    </row>
    <row r="99" spans="1:18" ht="51" customHeight="1" thickBot="1">
      <c r="A99" s="383"/>
      <c r="B99" s="385" t="s">
        <v>273</v>
      </c>
      <c r="C99" s="386"/>
      <c r="D99" s="385" t="s">
        <v>274</v>
      </c>
      <c r="E99" s="386"/>
      <c r="F99" s="387" t="s">
        <v>275</v>
      </c>
      <c r="G99" s="388"/>
      <c r="H99" s="385" t="s">
        <v>276</v>
      </c>
      <c r="I99" s="386"/>
      <c r="J99" s="385" t="s">
        <v>277</v>
      </c>
      <c r="K99" s="386"/>
      <c r="L99" s="385" t="s">
        <v>278</v>
      </c>
      <c r="M99" s="386"/>
      <c r="N99" s="81"/>
      <c r="O99" s="81"/>
      <c r="P99" s="81"/>
      <c r="Q99" s="81"/>
      <c r="R99" s="72"/>
    </row>
    <row r="100" spans="1:18" ht="26.25" thickBot="1">
      <c r="A100" s="384"/>
      <c r="B100" s="270" t="s">
        <v>183</v>
      </c>
      <c r="C100" s="271" t="s">
        <v>182</v>
      </c>
      <c r="D100" s="272" t="s">
        <v>183</v>
      </c>
      <c r="E100" s="271" t="s">
        <v>182</v>
      </c>
      <c r="F100" s="272" t="s">
        <v>183</v>
      </c>
      <c r="G100" s="271" t="s">
        <v>182</v>
      </c>
      <c r="H100" s="272" t="s">
        <v>183</v>
      </c>
      <c r="I100" s="271" t="s">
        <v>182</v>
      </c>
      <c r="J100" s="272" t="s">
        <v>183</v>
      </c>
      <c r="K100" s="271" t="s">
        <v>182</v>
      </c>
      <c r="L100" s="272" t="s">
        <v>183</v>
      </c>
      <c r="M100" s="271" t="s">
        <v>182</v>
      </c>
      <c r="N100" s="81"/>
      <c r="O100" s="81"/>
      <c r="P100" s="81"/>
      <c r="Q100" s="81"/>
      <c r="R100" s="72"/>
    </row>
    <row r="101" spans="1:18" ht="15.75" thickBot="1">
      <c r="A101" s="301" t="s">
        <v>53</v>
      </c>
      <c r="B101" s="209">
        <f>'Figure 14'!B4</f>
        <v>55.7</v>
      </c>
      <c r="C101" s="199"/>
      <c r="D101" s="209">
        <f>'Figure 14'!B5</f>
        <v>53.1</v>
      </c>
      <c r="E101" s="198"/>
      <c r="F101" s="209">
        <f>'Figure 14'!B6</f>
        <v>22</v>
      </c>
      <c r="G101" s="199"/>
      <c r="H101" s="209">
        <f>'Figure 14'!B7</f>
        <v>15</v>
      </c>
      <c r="I101" s="198"/>
      <c r="J101" s="209">
        <f>'Figure 14'!B8</f>
        <v>42</v>
      </c>
      <c r="K101" s="199"/>
      <c r="L101" s="209">
        <f>'Figure 14'!B9</f>
        <v>21</v>
      </c>
      <c r="M101" s="199"/>
      <c r="N101" s="81"/>
      <c r="O101" s="81"/>
      <c r="P101" s="81"/>
      <c r="Q101" s="81"/>
      <c r="R101" s="72"/>
    </row>
    <row r="102" spans="1:18">
      <c r="A102" s="302" t="s">
        <v>184</v>
      </c>
      <c r="B102" s="200"/>
      <c r="C102" s="201"/>
      <c r="D102" s="200"/>
      <c r="E102" s="205"/>
      <c r="F102" s="200"/>
      <c r="G102" s="201"/>
      <c r="H102" s="200"/>
      <c r="I102" s="210"/>
      <c r="J102" s="200"/>
      <c r="K102" s="201"/>
      <c r="L102" s="200"/>
      <c r="M102" s="201"/>
      <c r="N102" s="81"/>
      <c r="O102" s="81"/>
      <c r="P102" s="81"/>
      <c r="Q102" s="81"/>
      <c r="R102" s="72"/>
    </row>
    <row r="103" spans="1:18">
      <c r="A103" s="303" t="s">
        <v>117</v>
      </c>
      <c r="B103" s="211">
        <v>55</v>
      </c>
      <c r="C103" s="200" t="s">
        <v>527</v>
      </c>
      <c r="D103" s="211">
        <v>51</v>
      </c>
      <c r="E103" s="274" t="s">
        <v>293</v>
      </c>
      <c r="F103" s="211">
        <v>25</v>
      </c>
      <c r="G103" s="202" t="s">
        <v>508</v>
      </c>
      <c r="H103" s="211">
        <v>18</v>
      </c>
      <c r="I103" s="203" t="s">
        <v>506</v>
      </c>
      <c r="J103" s="211">
        <v>48</v>
      </c>
      <c r="K103" s="202" t="s">
        <v>190</v>
      </c>
      <c r="L103" s="211">
        <v>31</v>
      </c>
      <c r="M103" s="201" t="s">
        <v>516</v>
      </c>
      <c r="N103" s="81"/>
      <c r="O103" s="81"/>
      <c r="P103" s="81"/>
      <c r="Q103" s="81"/>
      <c r="R103" s="72"/>
    </row>
    <row r="104" spans="1:18" ht="15.75" thickBot="1">
      <c r="A104" s="304" t="s">
        <v>186</v>
      </c>
      <c r="B104" s="288">
        <v>57</v>
      </c>
      <c r="C104" s="202" t="s">
        <v>189</v>
      </c>
      <c r="D104" s="288">
        <v>56</v>
      </c>
      <c r="E104" s="283" t="s">
        <v>189</v>
      </c>
      <c r="F104" s="288">
        <v>19</v>
      </c>
      <c r="G104" s="274" t="s">
        <v>189</v>
      </c>
      <c r="H104" s="288">
        <v>12</v>
      </c>
      <c r="I104" s="274" t="s">
        <v>189</v>
      </c>
      <c r="J104" s="288">
        <v>36</v>
      </c>
      <c r="K104" s="274" t="s">
        <v>189</v>
      </c>
      <c r="L104" s="288">
        <v>10</v>
      </c>
      <c r="M104" s="274" t="s">
        <v>189</v>
      </c>
      <c r="N104" s="81"/>
      <c r="O104" s="81"/>
      <c r="P104" s="81"/>
      <c r="Q104" s="81"/>
      <c r="R104" s="72"/>
    </row>
    <row r="105" spans="1:18">
      <c r="A105" s="305" t="s">
        <v>185</v>
      </c>
      <c r="B105" s="200"/>
      <c r="C105" s="204"/>
      <c r="D105" s="211"/>
      <c r="E105" s="212"/>
      <c r="F105" s="211"/>
      <c r="G105" s="204"/>
      <c r="H105" s="211"/>
      <c r="I105" s="204"/>
      <c r="J105" s="211"/>
      <c r="K105" s="204"/>
      <c r="L105" s="211"/>
      <c r="M105" s="204"/>
      <c r="N105" s="81"/>
      <c r="O105" s="81"/>
      <c r="P105" s="81"/>
      <c r="Q105" s="81"/>
      <c r="R105" s="72"/>
    </row>
    <row r="106" spans="1:18">
      <c r="A106" s="306" t="s">
        <v>103</v>
      </c>
      <c r="B106" s="211">
        <v>43</v>
      </c>
      <c r="C106" s="289" t="s">
        <v>279</v>
      </c>
      <c r="D106" s="211">
        <v>46</v>
      </c>
      <c r="E106" s="290" t="s">
        <v>293</v>
      </c>
      <c r="F106" s="211">
        <v>29</v>
      </c>
      <c r="G106" s="289" t="s">
        <v>214</v>
      </c>
      <c r="H106" s="211">
        <v>16</v>
      </c>
      <c r="I106" s="201" t="s">
        <v>255</v>
      </c>
      <c r="J106" s="211">
        <v>53</v>
      </c>
      <c r="K106" s="289" t="s">
        <v>280</v>
      </c>
      <c r="L106" s="211">
        <v>28</v>
      </c>
      <c r="M106" s="201" t="s">
        <v>517</v>
      </c>
      <c r="N106" s="81"/>
      <c r="O106" s="81"/>
      <c r="P106" s="81"/>
      <c r="Q106" s="81"/>
      <c r="R106" s="72"/>
    </row>
    <row r="107" spans="1:18">
      <c r="A107" s="306" t="s">
        <v>106</v>
      </c>
      <c r="B107" s="211">
        <v>44</v>
      </c>
      <c r="C107" s="289" t="s">
        <v>459</v>
      </c>
      <c r="D107" s="211">
        <v>46</v>
      </c>
      <c r="E107" s="290" t="s">
        <v>519</v>
      </c>
      <c r="F107" s="211">
        <v>27</v>
      </c>
      <c r="G107" s="289" t="s">
        <v>284</v>
      </c>
      <c r="H107" s="211">
        <v>18</v>
      </c>
      <c r="I107" s="201" t="s">
        <v>507</v>
      </c>
      <c r="J107" s="211">
        <v>52</v>
      </c>
      <c r="K107" s="289" t="s">
        <v>521</v>
      </c>
      <c r="L107" s="211">
        <v>25</v>
      </c>
      <c r="M107" s="202" t="s">
        <v>460</v>
      </c>
      <c r="N107" s="81"/>
      <c r="O107" s="81"/>
      <c r="P107" s="81"/>
      <c r="Q107" s="81"/>
      <c r="R107" s="72"/>
    </row>
    <row r="108" spans="1:18">
      <c r="A108" s="306" t="s">
        <v>196</v>
      </c>
      <c r="B108" s="211">
        <v>52</v>
      </c>
      <c r="C108" s="202" t="s">
        <v>189</v>
      </c>
      <c r="D108" s="211">
        <v>51</v>
      </c>
      <c r="E108" s="202" t="s">
        <v>189</v>
      </c>
      <c r="F108" s="211">
        <v>22</v>
      </c>
      <c r="G108" s="202" t="s">
        <v>189</v>
      </c>
      <c r="H108" s="211">
        <v>15</v>
      </c>
      <c r="I108" s="202" t="s">
        <v>189</v>
      </c>
      <c r="J108" s="211">
        <v>46</v>
      </c>
      <c r="K108" s="202" t="s">
        <v>189</v>
      </c>
      <c r="L108" s="211">
        <v>19</v>
      </c>
      <c r="M108" s="202" t="s">
        <v>189</v>
      </c>
      <c r="N108" s="81"/>
      <c r="O108" s="81"/>
      <c r="P108" s="81"/>
      <c r="Q108" s="81"/>
      <c r="R108" s="72"/>
    </row>
    <row r="109" spans="1:18">
      <c r="A109" s="306" t="s">
        <v>108</v>
      </c>
      <c r="B109" s="211">
        <v>56</v>
      </c>
      <c r="C109" s="202" t="s">
        <v>288</v>
      </c>
      <c r="D109" s="211">
        <v>53</v>
      </c>
      <c r="E109" s="290" t="s">
        <v>530</v>
      </c>
      <c r="F109" s="211">
        <v>22</v>
      </c>
      <c r="G109" s="202" t="s">
        <v>510</v>
      </c>
      <c r="H109" s="211">
        <v>15</v>
      </c>
      <c r="I109" s="201" t="s">
        <v>293</v>
      </c>
      <c r="J109" s="211">
        <v>45</v>
      </c>
      <c r="K109" s="202" t="s">
        <v>522</v>
      </c>
      <c r="L109" s="211">
        <v>20</v>
      </c>
      <c r="M109" s="201" t="s">
        <v>255</v>
      </c>
      <c r="N109" s="81"/>
      <c r="O109" s="81"/>
      <c r="P109" s="81"/>
      <c r="Q109" s="81"/>
      <c r="R109" s="72"/>
    </row>
    <row r="110" spans="1:18">
      <c r="A110" s="306" t="s">
        <v>109</v>
      </c>
      <c r="B110" s="211">
        <v>61</v>
      </c>
      <c r="C110" s="202" t="s">
        <v>245</v>
      </c>
      <c r="D110" s="211">
        <v>55</v>
      </c>
      <c r="E110" s="290" t="s">
        <v>288</v>
      </c>
      <c r="F110" s="211">
        <v>20</v>
      </c>
      <c r="G110" s="202" t="s">
        <v>226</v>
      </c>
      <c r="H110" s="211">
        <v>14</v>
      </c>
      <c r="I110" s="201" t="s">
        <v>235</v>
      </c>
      <c r="J110" s="211">
        <v>40</v>
      </c>
      <c r="K110" s="202" t="s">
        <v>459</v>
      </c>
      <c r="L110" s="211">
        <v>19</v>
      </c>
      <c r="M110" s="201" t="s">
        <v>222</v>
      </c>
      <c r="N110" s="81"/>
      <c r="O110" s="81"/>
      <c r="P110" s="81"/>
      <c r="Q110" s="81"/>
      <c r="R110" s="72"/>
    </row>
    <row r="111" spans="1:18" ht="15.75" thickBot="1">
      <c r="A111" s="307" t="s">
        <v>110</v>
      </c>
      <c r="B111" s="288">
        <v>68</v>
      </c>
      <c r="C111" s="202" t="s">
        <v>239</v>
      </c>
      <c r="D111" s="288">
        <v>60</v>
      </c>
      <c r="E111" s="290" t="s">
        <v>244</v>
      </c>
      <c r="F111" s="288">
        <v>18</v>
      </c>
      <c r="G111" s="202" t="s">
        <v>511</v>
      </c>
      <c r="H111" s="288">
        <v>15</v>
      </c>
      <c r="I111" s="278" t="s">
        <v>420</v>
      </c>
      <c r="J111" s="288">
        <v>30</v>
      </c>
      <c r="K111" s="202" t="s">
        <v>272</v>
      </c>
      <c r="L111" s="288">
        <v>20</v>
      </c>
      <c r="M111" s="278" t="s">
        <v>228</v>
      </c>
      <c r="N111" s="81"/>
      <c r="O111" s="81"/>
      <c r="P111" s="81"/>
      <c r="Q111" s="81"/>
      <c r="R111" s="72"/>
    </row>
    <row r="112" spans="1:18">
      <c r="A112" s="308" t="s">
        <v>188</v>
      </c>
      <c r="B112" s="206"/>
      <c r="C112" s="205"/>
      <c r="D112" s="205"/>
      <c r="E112" s="206"/>
      <c r="F112" s="213"/>
      <c r="G112" s="206"/>
      <c r="H112" s="214"/>
      <c r="I112" s="205"/>
      <c r="J112" s="213"/>
      <c r="K112" s="206"/>
      <c r="L112" s="213"/>
      <c r="M112" s="206"/>
      <c r="N112" s="81"/>
      <c r="O112" s="81"/>
      <c r="P112" s="81"/>
      <c r="Q112" s="81"/>
      <c r="R112" s="72"/>
    </row>
    <row r="113" spans="1:18">
      <c r="A113" s="303" t="s">
        <v>145</v>
      </c>
      <c r="B113" s="202">
        <v>59</v>
      </c>
      <c r="C113" s="291" t="s">
        <v>526</v>
      </c>
      <c r="D113" s="203">
        <v>53</v>
      </c>
      <c r="E113" s="208" t="s">
        <v>529</v>
      </c>
      <c r="F113" s="202">
        <v>11</v>
      </c>
      <c r="G113" s="208" t="s">
        <v>489</v>
      </c>
      <c r="H113" s="202">
        <v>13</v>
      </c>
      <c r="I113" s="203" t="s">
        <v>419</v>
      </c>
      <c r="J113" s="202">
        <v>38</v>
      </c>
      <c r="K113" s="208" t="s">
        <v>296</v>
      </c>
      <c r="L113" s="202">
        <v>16</v>
      </c>
      <c r="M113" s="208" t="s">
        <v>191</v>
      </c>
      <c r="N113" s="81"/>
      <c r="O113" s="81"/>
      <c r="P113" s="81"/>
      <c r="Q113" s="81"/>
      <c r="R113" s="72"/>
    </row>
    <row r="114" spans="1:18">
      <c r="A114" s="303" t="s">
        <v>146</v>
      </c>
      <c r="B114" s="202">
        <v>61</v>
      </c>
      <c r="C114" s="291" t="s">
        <v>514</v>
      </c>
      <c r="D114" s="203">
        <v>60</v>
      </c>
      <c r="E114" s="208" t="s">
        <v>523</v>
      </c>
      <c r="F114" s="202">
        <v>16</v>
      </c>
      <c r="G114" s="208" t="s">
        <v>263</v>
      </c>
      <c r="H114" s="202">
        <v>14</v>
      </c>
      <c r="I114" s="203" t="s">
        <v>235</v>
      </c>
      <c r="J114" s="202">
        <v>37</v>
      </c>
      <c r="K114" s="208" t="s">
        <v>296</v>
      </c>
      <c r="L114" s="202">
        <v>19</v>
      </c>
      <c r="M114" s="208" t="s">
        <v>228</v>
      </c>
      <c r="N114" s="81"/>
      <c r="O114" s="81"/>
      <c r="P114" s="81"/>
      <c r="Q114" s="81"/>
      <c r="R114" s="72"/>
    </row>
    <row r="115" spans="1:18">
      <c r="A115" s="303" t="s">
        <v>144</v>
      </c>
      <c r="B115" s="202">
        <v>59</v>
      </c>
      <c r="C115" s="291" t="s">
        <v>289</v>
      </c>
      <c r="D115" s="203">
        <v>55</v>
      </c>
      <c r="E115" s="208" t="s">
        <v>289</v>
      </c>
      <c r="F115" s="202">
        <v>24</v>
      </c>
      <c r="G115" s="208" t="s">
        <v>229</v>
      </c>
      <c r="H115" s="202">
        <v>16</v>
      </c>
      <c r="I115" s="203" t="s">
        <v>279</v>
      </c>
      <c r="J115" s="202">
        <v>35</v>
      </c>
      <c r="K115" s="208" t="s">
        <v>195</v>
      </c>
      <c r="L115" s="202">
        <v>22</v>
      </c>
      <c r="M115" s="208" t="s">
        <v>222</v>
      </c>
      <c r="N115" s="81"/>
      <c r="O115" s="81"/>
      <c r="P115" s="81"/>
      <c r="Q115" s="81"/>
      <c r="R115" s="72"/>
    </row>
    <row r="116" spans="1:18">
      <c r="A116" s="303" t="s">
        <v>194</v>
      </c>
      <c r="B116" s="202">
        <v>53</v>
      </c>
      <c r="C116" s="202" t="s">
        <v>189</v>
      </c>
      <c r="D116" s="203">
        <v>50</v>
      </c>
      <c r="E116" s="202" t="s">
        <v>189</v>
      </c>
      <c r="F116" s="202">
        <v>29</v>
      </c>
      <c r="G116" s="292" t="s">
        <v>189</v>
      </c>
      <c r="H116" s="202">
        <v>17</v>
      </c>
      <c r="I116" s="292" t="s">
        <v>189</v>
      </c>
      <c r="J116" s="202">
        <v>46</v>
      </c>
      <c r="K116" s="292" t="s">
        <v>189</v>
      </c>
      <c r="L116" s="202">
        <v>25</v>
      </c>
      <c r="M116" s="202" t="s">
        <v>189</v>
      </c>
      <c r="N116" s="81"/>
      <c r="O116" s="81"/>
      <c r="P116" s="81"/>
      <c r="Q116" s="81"/>
      <c r="R116" s="72"/>
    </row>
    <row r="117" spans="1:18" ht="15.75" thickBot="1">
      <c r="A117" s="304" t="s">
        <v>147</v>
      </c>
      <c r="B117" s="293">
        <v>52</v>
      </c>
      <c r="C117" s="294" t="s">
        <v>255</v>
      </c>
      <c r="D117" s="275">
        <v>51</v>
      </c>
      <c r="E117" s="280" t="s">
        <v>530</v>
      </c>
      <c r="F117" s="293">
        <v>28</v>
      </c>
      <c r="G117" s="280" t="s">
        <v>255</v>
      </c>
      <c r="H117" s="293">
        <v>17</v>
      </c>
      <c r="I117" s="275" t="s">
        <v>255</v>
      </c>
      <c r="J117" s="293">
        <v>53</v>
      </c>
      <c r="K117" s="280" t="s">
        <v>523</v>
      </c>
      <c r="L117" s="293">
        <v>21</v>
      </c>
      <c r="M117" s="280" t="s">
        <v>290</v>
      </c>
      <c r="N117" s="81"/>
      <c r="O117" s="81"/>
      <c r="P117" s="81"/>
      <c r="Q117" s="81"/>
      <c r="R117" s="72"/>
    </row>
    <row r="118" spans="1:18" ht="25.5">
      <c r="A118" s="311" t="s">
        <v>261</v>
      </c>
      <c r="B118" s="208"/>
      <c r="C118" s="203"/>
      <c r="D118" s="203"/>
      <c r="E118" s="208"/>
      <c r="F118" s="202"/>
      <c r="G118" s="208"/>
      <c r="H118" s="202"/>
      <c r="I118" s="203"/>
      <c r="J118" s="202"/>
      <c r="K118" s="208"/>
      <c r="L118" s="202"/>
      <c r="M118" s="208"/>
      <c r="N118" s="81"/>
      <c r="O118" s="81"/>
      <c r="P118" s="81"/>
      <c r="Q118" s="81"/>
      <c r="R118" s="72"/>
    </row>
    <row r="119" spans="1:18">
      <c r="A119" s="303" t="s">
        <v>168</v>
      </c>
      <c r="B119" s="202">
        <v>48</v>
      </c>
      <c r="C119" s="291" t="s">
        <v>459</v>
      </c>
      <c r="D119" s="203">
        <v>44</v>
      </c>
      <c r="E119" s="208" t="s">
        <v>296</v>
      </c>
      <c r="F119" s="202">
        <v>37</v>
      </c>
      <c r="G119" s="208" t="s">
        <v>205</v>
      </c>
      <c r="H119" s="202">
        <v>23</v>
      </c>
      <c r="I119" s="203" t="s">
        <v>508</v>
      </c>
      <c r="J119" s="202">
        <v>39</v>
      </c>
      <c r="K119" s="208" t="s">
        <v>255</v>
      </c>
      <c r="L119" s="202">
        <v>24</v>
      </c>
      <c r="M119" s="208" t="s">
        <v>236</v>
      </c>
      <c r="N119" s="81"/>
      <c r="O119" s="81"/>
      <c r="P119" s="81"/>
      <c r="Q119" s="81"/>
      <c r="R119" s="72"/>
    </row>
    <row r="120" spans="1:18">
      <c r="A120" s="303" t="s">
        <v>262</v>
      </c>
      <c r="B120" s="202">
        <v>58</v>
      </c>
      <c r="C120" s="202" t="s">
        <v>189</v>
      </c>
      <c r="D120" s="203">
        <v>54</v>
      </c>
      <c r="E120" s="202" t="s">
        <v>189</v>
      </c>
      <c r="F120" s="202">
        <v>21</v>
      </c>
      <c r="G120" s="202" t="s">
        <v>189</v>
      </c>
      <c r="H120" s="202">
        <v>15</v>
      </c>
      <c r="I120" s="292" t="s">
        <v>189</v>
      </c>
      <c r="J120" s="202">
        <v>41</v>
      </c>
      <c r="K120" s="202" t="s">
        <v>189</v>
      </c>
      <c r="L120" s="202">
        <v>20</v>
      </c>
      <c r="M120" s="202" t="s">
        <v>189</v>
      </c>
      <c r="N120" s="81"/>
      <c r="O120" s="81"/>
      <c r="P120" s="81"/>
      <c r="Q120" s="81"/>
      <c r="R120" s="72"/>
    </row>
    <row r="121" spans="1:18" ht="15.75" thickBot="1">
      <c r="A121" s="303" t="s">
        <v>132</v>
      </c>
      <c r="B121" s="202">
        <v>52</v>
      </c>
      <c r="C121" s="203" t="s">
        <v>255</v>
      </c>
      <c r="D121" s="203">
        <v>51</v>
      </c>
      <c r="E121" s="208" t="s">
        <v>255</v>
      </c>
      <c r="F121" s="202">
        <v>23</v>
      </c>
      <c r="G121" s="208" t="s">
        <v>512</v>
      </c>
      <c r="H121" s="202">
        <v>15</v>
      </c>
      <c r="I121" s="203" t="s">
        <v>293</v>
      </c>
      <c r="J121" s="202">
        <v>49</v>
      </c>
      <c r="K121" s="208" t="s">
        <v>524</v>
      </c>
      <c r="L121" s="202">
        <v>24</v>
      </c>
      <c r="M121" s="208" t="s">
        <v>288</v>
      </c>
      <c r="N121" s="81"/>
      <c r="O121" s="81"/>
      <c r="P121" s="81"/>
      <c r="Q121" s="81"/>
      <c r="R121" s="72"/>
    </row>
    <row r="122" spans="1:18">
      <c r="A122" s="308" t="s">
        <v>198</v>
      </c>
      <c r="B122" s="214"/>
      <c r="C122" s="205"/>
      <c r="D122" s="205"/>
      <c r="E122" s="206"/>
      <c r="F122" s="213"/>
      <c r="G122" s="206"/>
      <c r="H122" s="214"/>
      <c r="I122" s="205"/>
      <c r="J122" s="213"/>
      <c r="K122" s="206"/>
      <c r="L122" s="213"/>
      <c r="M122" s="206"/>
      <c r="N122" s="81"/>
      <c r="O122" s="81"/>
      <c r="P122" s="81"/>
      <c r="Q122" s="81"/>
      <c r="R122" s="72"/>
    </row>
    <row r="123" spans="1:18">
      <c r="A123" s="303" t="s">
        <v>256</v>
      </c>
      <c r="B123" s="202">
        <v>54</v>
      </c>
      <c r="C123" s="291" t="s">
        <v>255</v>
      </c>
      <c r="D123" s="203">
        <v>52</v>
      </c>
      <c r="E123" s="208" t="s">
        <v>524</v>
      </c>
      <c r="F123" s="202">
        <v>26</v>
      </c>
      <c r="G123" s="208" t="s">
        <v>255</v>
      </c>
      <c r="H123" s="202">
        <v>18</v>
      </c>
      <c r="I123" s="203" t="s">
        <v>509</v>
      </c>
      <c r="J123" s="202">
        <v>37</v>
      </c>
      <c r="K123" s="208" t="s">
        <v>293</v>
      </c>
      <c r="L123" s="202">
        <v>22</v>
      </c>
      <c r="M123" s="208" t="s">
        <v>518</v>
      </c>
      <c r="N123" s="81"/>
      <c r="O123" s="81"/>
      <c r="P123" s="81"/>
      <c r="Q123" s="81"/>
      <c r="R123" s="72"/>
    </row>
    <row r="124" spans="1:18">
      <c r="A124" s="303" t="s">
        <v>257</v>
      </c>
      <c r="B124" s="202">
        <v>56</v>
      </c>
      <c r="C124" s="291" t="s">
        <v>255</v>
      </c>
      <c r="D124" s="203">
        <v>52</v>
      </c>
      <c r="E124" s="208" t="s">
        <v>255</v>
      </c>
      <c r="F124" s="202">
        <v>24</v>
      </c>
      <c r="G124" s="208" t="s">
        <v>513</v>
      </c>
      <c r="H124" s="202">
        <v>17</v>
      </c>
      <c r="I124" s="203" t="s">
        <v>509</v>
      </c>
      <c r="J124" s="202">
        <v>39</v>
      </c>
      <c r="K124" s="208" t="s">
        <v>515</v>
      </c>
      <c r="L124" s="202">
        <v>22</v>
      </c>
      <c r="M124" s="208" t="s">
        <v>510</v>
      </c>
      <c r="N124" s="81"/>
      <c r="O124" s="81"/>
      <c r="P124" s="81"/>
      <c r="Q124" s="81"/>
      <c r="R124" s="72"/>
    </row>
    <row r="125" spans="1:18">
      <c r="A125" s="303" t="s">
        <v>258</v>
      </c>
      <c r="B125" s="202">
        <v>57</v>
      </c>
      <c r="C125" s="292" t="s">
        <v>189</v>
      </c>
      <c r="D125" s="203">
        <v>53</v>
      </c>
      <c r="E125" s="292" t="s">
        <v>189</v>
      </c>
      <c r="F125" s="202">
        <v>21</v>
      </c>
      <c r="G125" s="208" t="s">
        <v>189</v>
      </c>
      <c r="H125" s="202">
        <v>15</v>
      </c>
      <c r="I125" s="292" t="s">
        <v>189</v>
      </c>
      <c r="J125" s="202">
        <v>42</v>
      </c>
      <c r="K125" s="208" t="s">
        <v>189</v>
      </c>
      <c r="L125" s="202">
        <v>22</v>
      </c>
      <c r="M125" s="202" t="s">
        <v>189</v>
      </c>
      <c r="N125" s="81"/>
      <c r="O125" s="81"/>
      <c r="P125" s="81"/>
      <c r="Q125" s="81"/>
      <c r="R125" s="72"/>
    </row>
    <row r="126" spans="1:18">
      <c r="A126" s="303" t="s">
        <v>259</v>
      </c>
      <c r="B126" s="202">
        <v>57</v>
      </c>
      <c r="C126" s="203" t="s">
        <v>255</v>
      </c>
      <c r="D126" s="203">
        <v>53</v>
      </c>
      <c r="E126" s="208" t="s">
        <v>255</v>
      </c>
      <c r="F126" s="202">
        <v>20</v>
      </c>
      <c r="G126" s="208" t="s">
        <v>294</v>
      </c>
      <c r="H126" s="202">
        <v>14</v>
      </c>
      <c r="I126" s="203" t="s">
        <v>255</v>
      </c>
      <c r="J126" s="202">
        <v>44</v>
      </c>
      <c r="K126" s="208" t="s">
        <v>525</v>
      </c>
      <c r="L126" s="202">
        <v>20</v>
      </c>
      <c r="M126" s="208" t="s">
        <v>519</v>
      </c>
      <c r="N126" s="81"/>
      <c r="O126" s="81"/>
      <c r="P126" s="81"/>
      <c r="Q126" s="81"/>
      <c r="R126" s="72"/>
    </row>
    <row r="127" spans="1:18">
      <c r="A127" s="309" t="s">
        <v>260</v>
      </c>
      <c r="B127" s="202">
        <v>59</v>
      </c>
      <c r="C127" s="203" t="s">
        <v>255</v>
      </c>
      <c r="D127" s="211">
        <v>56</v>
      </c>
      <c r="E127" s="208" t="s">
        <v>532</v>
      </c>
      <c r="F127" s="295">
        <v>19</v>
      </c>
      <c r="G127" s="208" t="s">
        <v>285</v>
      </c>
      <c r="H127" s="202">
        <v>13</v>
      </c>
      <c r="I127" s="203" t="s">
        <v>255</v>
      </c>
      <c r="J127" s="202">
        <v>48</v>
      </c>
      <c r="K127" s="208" t="s">
        <v>526</v>
      </c>
      <c r="L127" s="202">
        <v>20</v>
      </c>
      <c r="M127" s="208" t="s">
        <v>292</v>
      </c>
      <c r="N127" s="81"/>
      <c r="O127" s="81"/>
      <c r="P127" s="81"/>
      <c r="Q127" s="81"/>
      <c r="R127" s="72"/>
    </row>
    <row r="128" spans="1:18" ht="15.75" thickBot="1">
      <c r="A128" s="310" t="s">
        <v>132</v>
      </c>
      <c r="B128" s="293">
        <v>50</v>
      </c>
      <c r="C128" s="202" t="s">
        <v>255</v>
      </c>
      <c r="D128" s="288">
        <v>50</v>
      </c>
      <c r="E128" s="202" t="s">
        <v>255</v>
      </c>
      <c r="F128" s="296">
        <v>24</v>
      </c>
      <c r="G128" s="208" t="s">
        <v>292</v>
      </c>
      <c r="H128" s="297">
        <v>16</v>
      </c>
      <c r="I128" s="200" t="s">
        <v>255</v>
      </c>
      <c r="J128" s="202">
        <v>45</v>
      </c>
      <c r="K128" s="208" t="s">
        <v>527</v>
      </c>
      <c r="L128" s="288">
        <v>21</v>
      </c>
      <c r="M128" s="215" t="s">
        <v>286</v>
      </c>
      <c r="N128" s="81"/>
      <c r="O128" s="81"/>
      <c r="P128" s="81"/>
      <c r="Q128" s="81"/>
      <c r="R128" s="72"/>
    </row>
    <row r="129" spans="1:18">
      <c r="A129" s="308" t="s">
        <v>199</v>
      </c>
      <c r="B129" s="206"/>
      <c r="C129" s="204"/>
      <c r="D129" s="207"/>
      <c r="E129" s="207"/>
      <c r="F129" s="213"/>
      <c r="G129" s="205"/>
      <c r="H129" s="216"/>
      <c r="I129" s="207"/>
      <c r="J129" s="217"/>
      <c r="K129" s="205"/>
      <c r="L129" s="217"/>
      <c r="M129" s="205"/>
      <c r="N129" s="81"/>
      <c r="O129" s="81"/>
      <c r="P129" s="81"/>
      <c r="Q129" s="81"/>
      <c r="R129" s="72"/>
    </row>
    <row r="130" spans="1:18">
      <c r="A130" s="303" t="s">
        <v>121</v>
      </c>
      <c r="B130" s="202">
        <v>53</v>
      </c>
      <c r="C130" s="289" t="s">
        <v>529</v>
      </c>
      <c r="D130" s="211">
        <v>52</v>
      </c>
      <c r="E130" s="200" t="s">
        <v>255</v>
      </c>
      <c r="F130" s="202">
        <v>22</v>
      </c>
      <c r="G130" s="291" t="s">
        <v>289</v>
      </c>
      <c r="H130" s="298">
        <v>15</v>
      </c>
      <c r="I130" s="203" t="s">
        <v>295</v>
      </c>
      <c r="J130" s="211">
        <v>48</v>
      </c>
      <c r="K130" s="291" t="s">
        <v>524</v>
      </c>
      <c r="L130" s="211">
        <v>21</v>
      </c>
      <c r="M130" s="203" t="s">
        <v>287</v>
      </c>
      <c r="N130" s="81"/>
      <c r="O130" s="81"/>
      <c r="P130" s="81"/>
      <c r="Q130" s="81"/>
      <c r="R130" s="72"/>
    </row>
    <row r="131" spans="1:18">
      <c r="A131" s="303" t="s">
        <v>251</v>
      </c>
      <c r="B131" s="202">
        <v>52</v>
      </c>
      <c r="C131" s="202" t="s">
        <v>189</v>
      </c>
      <c r="D131" s="211">
        <v>51</v>
      </c>
      <c r="E131" s="200" t="s">
        <v>189</v>
      </c>
      <c r="F131" s="202">
        <v>20</v>
      </c>
      <c r="G131" s="202" t="s">
        <v>189</v>
      </c>
      <c r="H131" s="298">
        <v>13</v>
      </c>
      <c r="I131" s="200" t="s">
        <v>189</v>
      </c>
      <c r="J131" s="211">
        <v>44</v>
      </c>
      <c r="K131" s="202" t="s">
        <v>189</v>
      </c>
      <c r="L131" s="211">
        <v>18</v>
      </c>
      <c r="M131" s="200" t="s">
        <v>189</v>
      </c>
      <c r="N131" s="81"/>
      <c r="O131" s="81"/>
      <c r="P131" s="81"/>
      <c r="Q131" s="81"/>
      <c r="R131" s="72"/>
    </row>
    <row r="132" spans="1:18">
      <c r="A132" s="309" t="s">
        <v>120</v>
      </c>
      <c r="B132" s="202">
        <v>51</v>
      </c>
      <c r="C132" s="202" t="s">
        <v>530</v>
      </c>
      <c r="D132" s="211">
        <v>50</v>
      </c>
      <c r="E132" s="202" t="s">
        <v>533</v>
      </c>
      <c r="F132" s="295">
        <v>26</v>
      </c>
      <c r="G132" s="215" t="s">
        <v>280</v>
      </c>
      <c r="H132" s="202">
        <v>18</v>
      </c>
      <c r="I132" s="200" t="s">
        <v>233</v>
      </c>
      <c r="J132" s="202">
        <v>43</v>
      </c>
      <c r="K132" s="215" t="s">
        <v>255</v>
      </c>
      <c r="L132" s="202">
        <v>23</v>
      </c>
      <c r="M132" s="215" t="s">
        <v>255</v>
      </c>
      <c r="N132" s="81"/>
      <c r="O132" s="81"/>
      <c r="P132" s="81"/>
      <c r="Q132" s="81"/>
      <c r="R132" s="72"/>
    </row>
    <row r="133" spans="1:18">
      <c r="A133" s="303" t="s">
        <v>122</v>
      </c>
      <c r="B133" s="202">
        <v>68</v>
      </c>
      <c r="C133" s="202" t="s">
        <v>526</v>
      </c>
      <c r="D133" s="211">
        <v>60</v>
      </c>
      <c r="E133" s="202" t="s">
        <v>513</v>
      </c>
      <c r="F133" s="202">
        <v>18</v>
      </c>
      <c r="G133" s="291" t="s">
        <v>255</v>
      </c>
      <c r="H133" s="298">
        <v>15</v>
      </c>
      <c r="I133" s="200" t="s">
        <v>255</v>
      </c>
      <c r="J133" s="211">
        <v>31</v>
      </c>
      <c r="K133" s="291" t="s">
        <v>255</v>
      </c>
      <c r="L133" s="211">
        <v>20</v>
      </c>
      <c r="M133" s="203" t="s">
        <v>255</v>
      </c>
      <c r="N133" s="81"/>
      <c r="O133" s="81"/>
      <c r="P133" s="81"/>
      <c r="Q133" s="81"/>
      <c r="R133" s="72"/>
    </row>
    <row r="134" spans="1:18">
      <c r="A134" s="309" t="s">
        <v>123</v>
      </c>
      <c r="B134" s="202">
        <v>42</v>
      </c>
      <c r="C134" s="202" t="s">
        <v>255</v>
      </c>
      <c r="D134" s="211">
        <v>46</v>
      </c>
      <c r="E134" s="202" t="s">
        <v>255</v>
      </c>
      <c r="F134" s="295">
        <v>31</v>
      </c>
      <c r="G134" s="291" t="s">
        <v>514</v>
      </c>
      <c r="H134" s="202">
        <v>15</v>
      </c>
      <c r="I134" s="200" t="s">
        <v>255</v>
      </c>
      <c r="J134" s="202">
        <v>57</v>
      </c>
      <c r="K134" s="291" t="s">
        <v>289</v>
      </c>
      <c r="L134" s="202">
        <v>30</v>
      </c>
      <c r="M134" s="215" t="s">
        <v>233</v>
      </c>
      <c r="N134" s="81"/>
      <c r="O134" s="81"/>
      <c r="P134" s="81"/>
      <c r="Q134" s="81"/>
      <c r="R134" s="72"/>
    </row>
    <row r="135" spans="1:18" ht="15.75" thickBot="1">
      <c r="A135" s="310" t="s">
        <v>119</v>
      </c>
      <c r="B135" s="293">
        <v>54</v>
      </c>
      <c r="C135" s="299" t="s">
        <v>526</v>
      </c>
      <c r="D135" s="288">
        <v>51</v>
      </c>
      <c r="E135" s="202" t="s">
        <v>526</v>
      </c>
      <c r="F135" s="296">
        <v>26</v>
      </c>
      <c r="G135" s="291" t="s">
        <v>255</v>
      </c>
      <c r="H135" s="297">
        <v>20</v>
      </c>
      <c r="I135" s="273" t="s">
        <v>282</v>
      </c>
      <c r="J135" s="288">
        <v>41</v>
      </c>
      <c r="K135" s="291" t="s">
        <v>255</v>
      </c>
      <c r="L135" s="288">
        <v>24</v>
      </c>
      <c r="M135" s="203" t="s">
        <v>255</v>
      </c>
      <c r="N135" s="81"/>
      <c r="O135" s="81"/>
      <c r="P135" s="81"/>
      <c r="Q135" s="81"/>
      <c r="R135" s="72"/>
    </row>
    <row r="136" spans="1:18">
      <c r="A136" s="308" t="s">
        <v>197</v>
      </c>
      <c r="B136" s="206"/>
      <c r="C136" s="204"/>
      <c r="D136" s="217"/>
      <c r="E136" s="207"/>
      <c r="F136" s="213"/>
      <c r="G136" s="205"/>
      <c r="H136" s="216"/>
      <c r="I136" s="207"/>
      <c r="J136" s="217"/>
      <c r="K136" s="205"/>
      <c r="L136" s="217"/>
      <c r="M136" s="205"/>
      <c r="N136" s="81"/>
      <c r="O136" s="81"/>
      <c r="P136" s="81"/>
      <c r="Q136" s="81"/>
      <c r="R136" s="72"/>
    </row>
    <row r="137" spans="1:18">
      <c r="A137" s="303" t="s">
        <v>135</v>
      </c>
      <c r="B137" s="202">
        <v>61</v>
      </c>
      <c r="C137" s="289" t="s">
        <v>245</v>
      </c>
      <c r="D137" s="211">
        <v>58</v>
      </c>
      <c r="E137" s="200" t="s">
        <v>245</v>
      </c>
      <c r="F137" s="202">
        <v>24</v>
      </c>
      <c r="G137" s="291" t="s">
        <v>515</v>
      </c>
      <c r="H137" s="202">
        <v>17</v>
      </c>
      <c r="I137" s="200" t="s">
        <v>255</v>
      </c>
      <c r="J137" s="211">
        <v>34</v>
      </c>
      <c r="K137" s="291" t="s">
        <v>296</v>
      </c>
      <c r="L137" s="211">
        <v>16</v>
      </c>
      <c r="M137" s="203" t="s">
        <v>227</v>
      </c>
      <c r="N137" s="81"/>
      <c r="O137" s="81"/>
      <c r="P137" s="81"/>
      <c r="Q137" s="81"/>
      <c r="R137" s="72"/>
    </row>
    <row r="138" spans="1:18">
      <c r="A138" s="303" t="s">
        <v>134</v>
      </c>
      <c r="B138" s="202">
        <v>50</v>
      </c>
      <c r="C138" s="289" t="s">
        <v>531</v>
      </c>
      <c r="D138" s="211">
        <v>50</v>
      </c>
      <c r="E138" s="200" t="s">
        <v>534</v>
      </c>
      <c r="F138" s="202">
        <v>26</v>
      </c>
      <c r="G138" s="203" t="s">
        <v>255</v>
      </c>
      <c r="H138" s="202">
        <v>17</v>
      </c>
      <c r="I138" s="200" t="s">
        <v>283</v>
      </c>
      <c r="J138" s="211">
        <v>47</v>
      </c>
      <c r="K138" s="203" t="s">
        <v>255</v>
      </c>
      <c r="L138" s="211">
        <v>22</v>
      </c>
      <c r="M138" s="203" t="s">
        <v>255</v>
      </c>
      <c r="N138" s="81"/>
      <c r="O138" s="81"/>
      <c r="P138" s="81"/>
      <c r="Q138" s="81"/>
      <c r="R138" s="72"/>
    </row>
    <row r="139" spans="1:18">
      <c r="A139" s="309" t="s">
        <v>252</v>
      </c>
      <c r="B139" s="202">
        <v>57</v>
      </c>
      <c r="C139" s="202" t="s">
        <v>189</v>
      </c>
      <c r="D139" s="211">
        <v>54</v>
      </c>
      <c r="E139" s="202" t="s">
        <v>189</v>
      </c>
      <c r="F139" s="295">
        <v>21</v>
      </c>
      <c r="G139" s="202" t="s">
        <v>189</v>
      </c>
      <c r="H139" s="295">
        <v>15</v>
      </c>
      <c r="I139" s="292" t="s">
        <v>189</v>
      </c>
      <c r="J139" s="202">
        <v>43</v>
      </c>
      <c r="K139" s="202" t="s">
        <v>189</v>
      </c>
      <c r="L139" s="202">
        <v>22</v>
      </c>
      <c r="M139" s="215" t="s">
        <v>189</v>
      </c>
      <c r="N139" s="81"/>
      <c r="O139" s="81"/>
      <c r="P139" s="81"/>
      <c r="Q139" s="81"/>
      <c r="R139" s="72"/>
    </row>
    <row r="140" spans="1:18" ht="15.75" thickBot="1">
      <c r="A140" s="310" t="s">
        <v>132</v>
      </c>
      <c r="B140" s="293">
        <v>45</v>
      </c>
      <c r="C140" s="299" t="s">
        <v>519</v>
      </c>
      <c r="D140" s="288">
        <v>41</v>
      </c>
      <c r="E140" s="273" t="s">
        <v>293</v>
      </c>
      <c r="F140" s="296">
        <v>24</v>
      </c>
      <c r="G140" s="300" t="s">
        <v>255</v>
      </c>
      <c r="H140" s="297">
        <v>18</v>
      </c>
      <c r="I140" s="273" t="s">
        <v>295</v>
      </c>
      <c r="J140" s="288">
        <v>37</v>
      </c>
      <c r="K140" s="300" t="s">
        <v>528</v>
      </c>
      <c r="L140" s="288">
        <v>21</v>
      </c>
      <c r="M140" s="218" t="s">
        <v>255</v>
      </c>
      <c r="N140" s="81"/>
      <c r="O140" s="81"/>
      <c r="P140" s="81"/>
      <c r="Q140" s="81"/>
      <c r="R140" s="72"/>
    </row>
  </sheetData>
  <mergeCells count="19">
    <mergeCell ref="L99:M99"/>
    <mergeCell ref="A99:A100"/>
    <mergeCell ref="B99:C99"/>
    <mergeCell ref="D99:E99"/>
    <mergeCell ref="F99:G99"/>
    <mergeCell ref="H99:I99"/>
    <mergeCell ref="J99:K99"/>
    <mergeCell ref="A57:A58"/>
    <mergeCell ref="B57:C57"/>
    <mergeCell ref="D57:E57"/>
    <mergeCell ref="N4:O4"/>
    <mergeCell ref="P4:Q4"/>
    <mergeCell ref="A4:A5"/>
    <mergeCell ref="B4:C4"/>
    <mergeCell ref="D4:E4"/>
    <mergeCell ref="F4:G4"/>
    <mergeCell ref="H4:I4"/>
    <mergeCell ref="J4:K4"/>
    <mergeCell ref="L4:M4"/>
  </mergeCells>
  <pageMargins left="0.70866141732283472" right="0.70866141732283472" top="0.74803149606299213" bottom="0.74803149606299213" header="0.31496062992125984" footer="0.31496062992125984"/>
  <pageSetup paperSize="9" scale="59" fitToHeight="0" orientation="landscape" r:id="rId1"/>
  <headerFooter>
    <oddHeader>&amp;F</oddHeader>
    <oddFooter>&amp;A</oddFooter>
  </headerFooter>
  <rowBreaks count="2" manualBreakCount="2">
    <brk id="54" max="16" man="1"/>
    <brk id="96" max="1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AX233"/>
  <sheetViews>
    <sheetView topLeftCell="A173" zoomScaleNormal="100" workbookViewId="0">
      <pane xSplit="2" topLeftCell="C1" activePane="topRight" state="frozen"/>
      <selection pane="topRight" activeCell="A176" sqref="A176:XFD176"/>
    </sheetView>
  </sheetViews>
  <sheetFormatPr baseColWidth="10" defaultRowHeight="15"/>
  <cols>
    <col min="1" max="1" width="18.42578125" customWidth="1"/>
    <col min="10" max="11" width="11.42578125" style="40"/>
    <col min="15" max="16" width="11.42578125" style="39"/>
    <col min="25" max="26" width="11.42578125" style="40"/>
    <col min="30" max="31" width="11.42578125" style="40"/>
    <col min="35" max="36" width="11.42578125" style="40"/>
    <col min="40" max="41" width="11.42578125" style="40"/>
    <col min="45" max="46" width="11.42578125" style="40"/>
  </cols>
  <sheetData>
    <row r="1" spans="1:46" ht="75">
      <c r="A1" s="43" t="s">
        <v>56</v>
      </c>
      <c r="B1" s="44" t="s">
        <v>57</v>
      </c>
      <c r="C1" s="44" t="s">
        <v>58</v>
      </c>
      <c r="D1" s="44" t="s">
        <v>59</v>
      </c>
      <c r="E1" s="44" t="s">
        <v>153</v>
      </c>
      <c r="F1" s="44" t="s">
        <v>154</v>
      </c>
      <c r="G1" s="44"/>
      <c r="H1" s="44" t="s">
        <v>60</v>
      </c>
      <c r="I1" s="44" t="s">
        <v>61</v>
      </c>
      <c r="J1" s="45" t="s">
        <v>153</v>
      </c>
      <c r="K1" s="45" t="s">
        <v>154</v>
      </c>
      <c r="L1" s="44"/>
      <c r="M1" s="44" t="s">
        <v>62</v>
      </c>
      <c r="N1" s="44" t="s">
        <v>63</v>
      </c>
      <c r="O1" s="45" t="s">
        <v>153</v>
      </c>
      <c r="P1" s="45" t="s">
        <v>154</v>
      </c>
      <c r="Q1" s="44"/>
      <c r="R1" s="44" t="s">
        <v>64</v>
      </c>
      <c r="S1" s="44" t="s">
        <v>65</v>
      </c>
      <c r="T1" s="45" t="s">
        <v>153</v>
      </c>
      <c r="U1" s="45" t="s">
        <v>154</v>
      </c>
      <c r="V1" s="44"/>
      <c r="W1" s="44" t="s">
        <v>66</v>
      </c>
      <c r="X1" s="44" t="s">
        <v>67</v>
      </c>
      <c r="Y1" s="45" t="s">
        <v>153</v>
      </c>
      <c r="Z1" s="45" t="s">
        <v>154</v>
      </c>
      <c r="AA1" s="44"/>
      <c r="AB1" s="44" t="s">
        <v>68</v>
      </c>
      <c r="AC1" s="44" t="s">
        <v>69</v>
      </c>
      <c r="AD1" s="45" t="s">
        <v>153</v>
      </c>
      <c r="AE1" s="45" t="s">
        <v>154</v>
      </c>
      <c r="AF1" s="44"/>
      <c r="AG1" s="44" t="s">
        <v>70</v>
      </c>
      <c r="AH1" s="44" t="s">
        <v>71</v>
      </c>
      <c r="AI1" s="45" t="s">
        <v>153</v>
      </c>
      <c r="AJ1" s="45" t="s">
        <v>154</v>
      </c>
      <c r="AK1" s="44"/>
      <c r="AL1" s="44" t="s">
        <v>72</v>
      </c>
      <c r="AM1" s="44" t="s">
        <v>73</v>
      </c>
      <c r="AN1" s="45" t="s">
        <v>153</v>
      </c>
      <c r="AO1" s="46" t="s">
        <v>154</v>
      </c>
      <c r="AP1" s="44"/>
      <c r="AS1"/>
      <c r="AT1"/>
    </row>
    <row r="2" spans="1:46">
      <c r="A2" s="47" t="s">
        <v>115</v>
      </c>
      <c r="B2" s="48"/>
      <c r="C2" s="48" t="s">
        <v>104</v>
      </c>
      <c r="D2" s="49">
        <v>-4.57796</v>
      </c>
      <c r="E2" s="50">
        <f>1/(1+EXP(-D2))</f>
        <v>1.0171318817028784E-2</v>
      </c>
      <c r="F2" s="50"/>
      <c r="G2" s="50"/>
      <c r="H2" s="48" t="s">
        <v>104</v>
      </c>
      <c r="I2" s="49">
        <v>-7.7790400000000002</v>
      </c>
      <c r="J2" s="51">
        <f>1/(1+EXP(-I2))</f>
        <v>4.1823866221131993E-4</v>
      </c>
      <c r="K2" s="51"/>
      <c r="L2" s="50"/>
      <c r="M2" s="48" t="s">
        <v>104</v>
      </c>
      <c r="N2" s="49">
        <v>-5.5261100000000001</v>
      </c>
      <c r="O2" s="51">
        <f>1/(1+EXP(-N2))</f>
        <v>3.9656577768717848E-3</v>
      </c>
      <c r="P2" s="51"/>
      <c r="Q2" s="50"/>
      <c r="R2" s="48" t="s">
        <v>104</v>
      </c>
      <c r="S2" s="49">
        <v>-3.8187000000000002</v>
      </c>
      <c r="T2" s="51">
        <f>1/(1+EXP(-S2))</f>
        <v>2.1484602642044354E-2</v>
      </c>
      <c r="U2" s="51"/>
      <c r="V2" s="50"/>
      <c r="W2" s="48" t="s">
        <v>104</v>
      </c>
      <c r="X2" s="49">
        <v>-3.7336200000000002</v>
      </c>
      <c r="Y2" s="51">
        <f>1/(1+EXP(-X2))</f>
        <v>2.3347978766520006E-2</v>
      </c>
      <c r="Z2" s="51"/>
      <c r="AA2" s="50"/>
      <c r="AB2" s="48" t="s">
        <v>104</v>
      </c>
      <c r="AC2" s="49">
        <v>-2.9938899999999999</v>
      </c>
      <c r="AD2" s="51">
        <f>1/(1+EXP(-AC2))</f>
        <v>4.7702667105711749E-2</v>
      </c>
      <c r="AE2" s="51"/>
      <c r="AF2" s="50"/>
      <c r="AG2" s="48" t="s">
        <v>104</v>
      </c>
      <c r="AH2" s="49">
        <v>-5.3341000000000003</v>
      </c>
      <c r="AI2" s="51">
        <f>1/(1+EXP(-AH2))</f>
        <v>4.8010883337040048E-3</v>
      </c>
      <c r="AJ2" s="51"/>
      <c r="AK2" s="50"/>
      <c r="AL2" s="48" t="s">
        <v>104</v>
      </c>
      <c r="AM2" s="49">
        <v>-3.78878</v>
      </c>
      <c r="AN2" s="51">
        <f>1/(1+EXP(-AM2))</f>
        <v>2.2122699380277316E-2</v>
      </c>
      <c r="AO2" s="52"/>
      <c r="AP2" s="50"/>
      <c r="AS2"/>
      <c r="AT2"/>
    </row>
    <row r="3" spans="1:46">
      <c r="A3" s="47" t="s">
        <v>116</v>
      </c>
      <c r="B3" s="48" t="s">
        <v>117</v>
      </c>
      <c r="C3" s="48" t="s">
        <v>104</v>
      </c>
      <c r="D3" s="49">
        <v>-0.41487000000000002</v>
      </c>
      <c r="E3" s="53">
        <f>(1/(1+EXP(-($D$2+D3))))</f>
        <v>6.7406864806326995E-3</v>
      </c>
      <c r="F3" s="53">
        <f>E3/E$2</f>
        <v>0.66271509151276109</v>
      </c>
      <c r="G3" s="53" t="str">
        <f>CONCATENATE(ROUND(F3,2),C3)</f>
        <v>0,66***</v>
      </c>
      <c r="H3" s="48" t="s">
        <v>104</v>
      </c>
      <c r="I3" s="48">
        <v>1.5808800000000001</v>
      </c>
      <c r="J3" s="54">
        <f>(1/(1+EXP(-(I$2+I3))))</f>
        <v>2.0290428407613039E-3</v>
      </c>
      <c r="K3" s="54">
        <f>J3/J$2</f>
        <v>4.8513995096323885</v>
      </c>
      <c r="L3" s="53" t="str">
        <f>CONCATENATE(ROUND(K3,2),H3)</f>
        <v>4,85***</v>
      </c>
      <c r="M3" s="48" t="s">
        <v>104</v>
      </c>
      <c r="N3" s="48">
        <v>1.78731</v>
      </c>
      <c r="O3" s="54">
        <f>(1/(1+EXP(-(N$2+N3))))</f>
        <v>2.3230151186664574E-2</v>
      </c>
      <c r="P3" s="54">
        <f>O3/O$2</f>
        <v>5.8578305274211351</v>
      </c>
      <c r="Q3" s="53" t="str">
        <f>CONCATENATE(ROUND(P3,2),M3)</f>
        <v>5,86***</v>
      </c>
      <c r="R3" s="48" t="s">
        <v>104</v>
      </c>
      <c r="S3" s="48">
        <v>0.44047999999999998</v>
      </c>
      <c r="T3" s="54">
        <f>(1/(1+EXP(-(S$2+S3))))</f>
        <v>3.2983121145170206E-2</v>
      </c>
      <c r="U3" s="54">
        <f>T3/T$2</f>
        <v>1.5351980995275096</v>
      </c>
      <c r="V3" s="53" t="str">
        <f>CONCATENATE(ROUND(U3,2),R3)</f>
        <v>1,54***</v>
      </c>
      <c r="W3" s="48" t="s">
        <v>104</v>
      </c>
      <c r="X3" s="49">
        <v>-0.47088000000000002</v>
      </c>
      <c r="Y3" s="54">
        <f>(1/(1+EXP(-(X$2+X3))))</f>
        <v>1.4708673595509441E-2</v>
      </c>
      <c r="Z3" s="54">
        <f>Y3/Y$2</f>
        <v>0.62997631369277429</v>
      </c>
      <c r="AA3" s="53" t="str">
        <f>CONCATENATE(ROUND(Z3,2),W3)</f>
        <v>0,63***</v>
      </c>
      <c r="AB3" s="48" t="s">
        <v>104</v>
      </c>
      <c r="AC3" s="49">
        <v>-0.17025999999999999</v>
      </c>
      <c r="AD3" s="54">
        <f>(1/(1+EXP(-(AC$2+AC3))))</f>
        <v>4.0537335096447066E-2</v>
      </c>
      <c r="AE3" s="54">
        <f>AD3/AD$2</f>
        <v>0.84979179479868683</v>
      </c>
      <c r="AF3" s="53" t="str">
        <f>CONCATENATE(ROUND(AE3,2),AB3)</f>
        <v>0,85***</v>
      </c>
      <c r="AG3" s="48" t="s">
        <v>107</v>
      </c>
      <c r="AH3" s="49">
        <v>-0.17019000000000001</v>
      </c>
      <c r="AI3" s="54">
        <f>(1/(1+EXP(-(AH$2+AH3))))</f>
        <v>4.0527848388633454E-3</v>
      </c>
      <c r="AJ3" s="54">
        <f>AI3/AI$2</f>
        <v>0.8441387779542584</v>
      </c>
      <c r="AK3" s="53" t="str">
        <f>CONCATENATE(ROUND(AJ3,2),AG3)</f>
        <v>0,84**</v>
      </c>
      <c r="AL3" s="48" t="s">
        <v>104</v>
      </c>
      <c r="AM3" s="48">
        <v>0.13875000000000001</v>
      </c>
      <c r="AN3" s="54">
        <f>(1/(1+EXP(-(AM$2+AM3))))</f>
        <v>2.5331962508698402E-2</v>
      </c>
      <c r="AO3" s="55">
        <f>AN3/AN$2</f>
        <v>1.145066525257862</v>
      </c>
      <c r="AP3" s="53" t="str">
        <f>CONCATENATE(ROUND(AO3,2),AL3)</f>
        <v>1,15***</v>
      </c>
      <c r="AS3"/>
      <c r="AT3"/>
    </row>
    <row r="4" spans="1:46">
      <c r="A4" s="47" t="s">
        <v>102</v>
      </c>
      <c r="B4" s="49" t="s">
        <v>103</v>
      </c>
      <c r="C4" s="48" t="s">
        <v>104</v>
      </c>
      <c r="D4" s="48">
        <v>0.63461000000000001</v>
      </c>
      <c r="E4" s="53">
        <f>(1/(1+EXP(-($D$2+D4))))</f>
        <v>1.9014608795792406E-2</v>
      </c>
      <c r="F4" s="53">
        <f>E4/E$2</f>
        <v>1.8694339581567554</v>
      </c>
      <c r="G4" s="53" t="str">
        <f>CONCATENATE(ROUND(F4,2),C4)</f>
        <v>1,87***</v>
      </c>
      <c r="H4" s="48" t="s">
        <v>104</v>
      </c>
      <c r="I4" s="48">
        <v>1.55287</v>
      </c>
      <c r="J4" s="54">
        <f t="shared" ref="J4:J8" si="0">(1/(1+EXP(-(I$2+I4))))</f>
        <v>1.9731085067217374E-3</v>
      </c>
      <c r="K4" s="54">
        <f>J4/J$2</f>
        <v>4.7176616726188776</v>
      </c>
      <c r="L4" s="53" t="str">
        <f>CONCATENATE(ROUND(K4,2),H4)</f>
        <v>4,72***</v>
      </c>
      <c r="M4" s="48" t="s">
        <v>104</v>
      </c>
      <c r="N4" s="48">
        <v>1.23498</v>
      </c>
      <c r="O4" s="54">
        <f t="shared" ref="O4:O8" si="1">(1/(1+EXP(-(N$2+N4))))</f>
        <v>1.3504577277041643E-2</v>
      </c>
      <c r="P4" s="54">
        <f>O4/O$2</f>
        <v>3.4053814113265237</v>
      </c>
      <c r="Q4" s="53" t="str">
        <f>CONCATENATE(ROUND(P4,2),M4)</f>
        <v>3,41***</v>
      </c>
      <c r="R4" s="48" t="s">
        <v>104</v>
      </c>
      <c r="S4" s="48">
        <v>0.30934</v>
      </c>
      <c r="T4" s="54">
        <f t="shared" ref="T4:T8" si="2">(1/(1+EXP(-(S$2+S4))))</f>
        <v>2.9047080539370242E-2</v>
      </c>
      <c r="U4" s="54">
        <f>T4/T$2</f>
        <v>1.351995241584151</v>
      </c>
      <c r="V4" s="53" t="str">
        <f>CONCATENATE(ROUND(U4,2),R4)</f>
        <v>1,35***</v>
      </c>
      <c r="W4" s="48" t="s">
        <v>104</v>
      </c>
      <c r="X4" s="48">
        <v>0.29005999999999998</v>
      </c>
      <c r="Y4" s="54">
        <f t="shared" ref="Y4:Y8" si="3">(1/(1+EXP(-(X$2+X4))))</f>
        <v>3.0961495368255237E-2</v>
      </c>
      <c r="Z4" s="54">
        <f>Y4/Y$2</f>
        <v>1.3260888952260264</v>
      </c>
      <c r="AA4" s="53" t="str">
        <f>CONCATENATE(ROUND(Z4,2),W4)</f>
        <v>1,33***</v>
      </c>
      <c r="AB4" s="48" t="s">
        <v>104</v>
      </c>
      <c r="AC4" s="48">
        <v>0.21440000000000001</v>
      </c>
      <c r="AD4" s="54">
        <f t="shared" ref="AD4:AD8" si="4">(1/(1+EXP(-(AC$2+AC4))))</f>
        <v>5.8442613031149233E-2</v>
      </c>
      <c r="AE4" s="54">
        <f>AD4/AD$2</f>
        <v>1.2251435103541941</v>
      </c>
      <c r="AF4" s="53" t="str">
        <f>CONCATENATE(ROUND(AE4,2),AB4)</f>
        <v>1,23***</v>
      </c>
      <c r="AG4" s="48" t="s">
        <v>104</v>
      </c>
      <c r="AH4" s="48">
        <v>0.58296999999999999</v>
      </c>
      <c r="AI4" s="54">
        <f t="shared" ref="AI4:AI8" si="5">(1/(1+EXP(-(AH$2+AH4))))</f>
        <v>8.5678813272164513E-3</v>
      </c>
      <c r="AJ4" s="54">
        <f>AI4/AI$2</f>
        <v>1.7845706497564882</v>
      </c>
      <c r="AK4" s="53" t="str">
        <f>CONCATENATE(ROUND(AJ4,2),AG4)</f>
        <v>1,78***</v>
      </c>
      <c r="AL4" s="48" t="s">
        <v>104</v>
      </c>
      <c r="AM4" s="48">
        <v>0.44574000000000003</v>
      </c>
      <c r="AN4" s="54">
        <f t="shared" ref="AN4:AN8" si="6">(1/(1+EXP(-(AM$2+AM4))))</f>
        <v>3.4123819136150771E-2</v>
      </c>
      <c r="AO4" s="55">
        <f>AN4/AN$2</f>
        <v>1.5424799003765615</v>
      </c>
      <c r="AP4" s="53" t="str">
        <f>CONCATENATE(ROUND(AO4,2),AL4)</f>
        <v>1,54***</v>
      </c>
      <c r="AS4"/>
      <c r="AT4"/>
    </row>
    <row r="5" spans="1:46">
      <c r="A5" s="47" t="s">
        <v>102</v>
      </c>
      <c r="B5" s="49" t="s">
        <v>106</v>
      </c>
      <c r="C5" s="48" t="s">
        <v>104</v>
      </c>
      <c r="D5" s="48">
        <v>0.22872000000000001</v>
      </c>
      <c r="E5" s="53">
        <f t="shared" ref="E5:E43" si="7">(1/(1+EXP(-($D$2+D5))))</f>
        <v>1.2751913791788661E-2</v>
      </c>
      <c r="F5" s="53">
        <f t="shared" ref="F5:F43" si="8">E5/E$2</f>
        <v>1.2537129177820534</v>
      </c>
      <c r="G5" s="53" t="str">
        <f t="shared" ref="G5:G43" si="9">CONCATENATE(ROUND(F5,2),C5)</f>
        <v>1,25***</v>
      </c>
      <c r="H5" s="48" t="s">
        <v>104</v>
      </c>
      <c r="I5" s="48">
        <v>0.52005999999999997</v>
      </c>
      <c r="J5" s="54">
        <f t="shared" si="0"/>
        <v>7.033305496577946E-4</v>
      </c>
      <c r="K5" s="54">
        <f t="shared" ref="K5:K43" si="10">J5/J$2</f>
        <v>1.6816488125204185</v>
      </c>
      <c r="L5" s="53" t="str">
        <f t="shared" ref="L5:L43" si="11">CONCATENATE(ROUND(K5,2),H5)</f>
        <v>1,68***</v>
      </c>
      <c r="M5" s="48" t="s">
        <v>104</v>
      </c>
      <c r="N5" s="48">
        <v>0.60448999999999997</v>
      </c>
      <c r="O5" s="54">
        <f t="shared" si="1"/>
        <v>7.234595048562875E-3</v>
      </c>
      <c r="P5" s="54">
        <f t="shared" ref="P5:P43" si="12">O5/O$2</f>
        <v>1.8243114902037043</v>
      </c>
      <c r="Q5" s="53" t="str">
        <f t="shared" ref="Q5:Q43" si="13">CONCATENATE(ROUND(P5,2),M5)</f>
        <v>1,82***</v>
      </c>
      <c r="R5" s="48" t="s">
        <v>107</v>
      </c>
      <c r="S5" s="48">
        <v>0.10815</v>
      </c>
      <c r="T5" s="54">
        <f t="shared" si="2"/>
        <v>2.3879865763051986E-2</v>
      </c>
      <c r="U5" s="54">
        <f t="shared" ref="U5:U43" si="14">T5/T$2</f>
        <v>1.1114874294356376</v>
      </c>
      <c r="V5" s="53" t="str">
        <f t="shared" ref="V5:V43" si="15">CONCATENATE(ROUND(U5,2),R5)</f>
        <v>1,11**</v>
      </c>
      <c r="W5" s="48" t="s">
        <v>104</v>
      </c>
      <c r="X5" s="48">
        <v>0.24759</v>
      </c>
      <c r="Y5" s="54">
        <f t="shared" si="3"/>
        <v>2.9712343935269607E-2</v>
      </c>
      <c r="Z5" s="54">
        <f t="shared" ref="Z5:Z43" si="16">Y5/Y$2</f>
        <v>1.2725874146277634</v>
      </c>
      <c r="AA5" s="53" t="str">
        <f t="shared" ref="AA5:AA43" si="17">CONCATENATE(ROUND(Z5,2),W5)</f>
        <v>1,27***</v>
      </c>
      <c r="AB5" s="48" t="s">
        <v>104</v>
      </c>
      <c r="AC5" s="48">
        <v>0.13677</v>
      </c>
      <c r="AD5" s="54">
        <f t="shared" si="4"/>
        <v>5.4314440163692107E-2</v>
      </c>
      <c r="AE5" s="54">
        <f t="shared" ref="AE5:AE43" si="18">AD5/AD$2</f>
        <v>1.13860384458857</v>
      </c>
      <c r="AF5" s="53" t="str">
        <f t="shared" ref="AF5:AF43" si="19">CONCATENATE(ROUND(AE5,2),AB5)</f>
        <v>1,14***</v>
      </c>
      <c r="AG5" s="48"/>
      <c r="AH5" s="48">
        <v>0.18068000000000001</v>
      </c>
      <c r="AI5" s="54">
        <f t="shared" si="5"/>
        <v>5.7463927618533871E-3</v>
      </c>
      <c r="AJ5" s="54">
        <f t="shared" ref="AJ5:AJ43" si="20">AI5/AI$2</f>
        <v>1.1968937795860313</v>
      </c>
      <c r="AK5" s="53" t="str">
        <f t="shared" ref="AK5:AK43" si="21">CONCATENATE(ROUND(AJ5,2),AG5)</f>
        <v>1,2</v>
      </c>
      <c r="AL5" s="48" t="s">
        <v>104</v>
      </c>
      <c r="AM5" s="48">
        <v>0.37312000000000001</v>
      </c>
      <c r="AN5" s="54">
        <f t="shared" si="6"/>
        <v>3.1809619437381503E-2</v>
      </c>
      <c r="AO5" s="55">
        <f t="shared" ref="AO5:AO43" si="22">AN5/AN$2</f>
        <v>1.4378724264426883</v>
      </c>
      <c r="AP5" s="53" t="str">
        <f t="shared" ref="AP5:AP43" si="23">CONCATENATE(ROUND(AO5,2),AL5)</f>
        <v>1,44***</v>
      </c>
      <c r="AS5"/>
      <c r="AT5"/>
    </row>
    <row r="6" spans="1:46">
      <c r="A6" s="47" t="s">
        <v>102</v>
      </c>
      <c r="B6" s="49" t="s">
        <v>108</v>
      </c>
      <c r="C6" s="48" t="s">
        <v>104</v>
      </c>
      <c r="D6" s="49">
        <v>-0.47752</v>
      </c>
      <c r="E6" s="53">
        <f t="shared" si="7"/>
        <v>6.3339319381985433E-3</v>
      </c>
      <c r="F6" s="53">
        <f t="shared" si="8"/>
        <v>0.62272474711876091</v>
      </c>
      <c r="G6" s="53" t="str">
        <f t="shared" si="9"/>
        <v>0,62***</v>
      </c>
      <c r="H6" s="48" t="s">
        <v>104</v>
      </c>
      <c r="I6" s="49">
        <v>-1.1093</v>
      </c>
      <c r="J6" s="54">
        <f t="shared" si="0"/>
        <v>1.3796949071710095E-4</v>
      </c>
      <c r="K6" s="54">
        <f t="shared" si="10"/>
        <v>0.32988220167792681</v>
      </c>
      <c r="L6" s="53" t="str">
        <f t="shared" si="11"/>
        <v>0,33***</v>
      </c>
      <c r="M6" s="48" t="s">
        <v>104</v>
      </c>
      <c r="N6" s="49">
        <v>-0.53351000000000004</v>
      </c>
      <c r="O6" s="54">
        <f t="shared" si="1"/>
        <v>2.3298472637753379E-3</v>
      </c>
      <c r="P6" s="54">
        <f t="shared" si="12"/>
        <v>0.5875058804527461</v>
      </c>
      <c r="Q6" s="53" t="str">
        <f t="shared" si="13"/>
        <v>0,59***</v>
      </c>
      <c r="R6" s="48" t="s">
        <v>104</v>
      </c>
      <c r="S6" s="49">
        <v>-0.23388</v>
      </c>
      <c r="T6" s="54">
        <f t="shared" si="2"/>
        <v>1.708066390420403E-2</v>
      </c>
      <c r="U6" s="54">
        <f t="shared" si="14"/>
        <v>0.79501884157624481</v>
      </c>
      <c r="V6" s="53" t="str">
        <f t="shared" si="15"/>
        <v>0,8***</v>
      </c>
      <c r="W6" s="48" t="s">
        <v>107</v>
      </c>
      <c r="X6" s="49">
        <v>-0.1628</v>
      </c>
      <c r="Y6" s="54">
        <f t="shared" si="3"/>
        <v>1.9910044610197693E-2</v>
      </c>
      <c r="Z6" s="54">
        <f t="shared" si="16"/>
        <v>0.85275238637563944</v>
      </c>
      <c r="AA6" s="53" t="str">
        <f t="shared" si="17"/>
        <v>0,85**</v>
      </c>
      <c r="AB6" s="48" t="s">
        <v>104</v>
      </c>
      <c r="AC6" s="49">
        <v>-0.31890000000000002</v>
      </c>
      <c r="AD6" s="54">
        <f t="shared" si="4"/>
        <v>3.513501391736959E-2</v>
      </c>
      <c r="AE6" s="54">
        <f t="shared" si="18"/>
        <v>0.73654191786611123</v>
      </c>
      <c r="AF6" s="53" t="str">
        <f t="shared" si="19"/>
        <v>0,74***</v>
      </c>
      <c r="AG6" s="48"/>
      <c r="AH6" s="49">
        <v>-0.17954000000000001</v>
      </c>
      <c r="AI6" s="54">
        <f t="shared" si="5"/>
        <v>4.0152193438489844E-3</v>
      </c>
      <c r="AJ6" s="54">
        <f t="shared" si="20"/>
        <v>0.83631440722759454</v>
      </c>
      <c r="AK6" s="53" t="str">
        <f t="shared" si="21"/>
        <v>0,84</v>
      </c>
      <c r="AL6" s="48" t="s">
        <v>104</v>
      </c>
      <c r="AM6" s="49">
        <v>-0.45211000000000001</v>
      </c>
      <c r="AN6" s="54">
        <f t="shared" si="6"/>
        <v>1.4190505657696089E-2</v>
      </c>
      <c r="AO6" s="55">
        <f t="shared" si="22"/>
        <v>0.64144548609412089</v>
      </c>
      <c r="AP6" s="53" t="str">
        <f t="shared" si="23"/>
        <v>0,64***</v>
      </c>
      <c r="AS6"/>
      <c r="AT6"/>
    </row>
    <row r="7" spans="1:46">
      <c r="A7" s="47" t="s">
        <v>102</v>
      </c>
      <c r="B7" s="49" t="s">
        <v>109</v>
      </c>
      <c r="C7" s="48" t="s">
        <v>104</v>
      </c>
      <c r="D7" s="49">
        <v>-0.92586000000000002</v>
      </c>
      <c r="E7" s="53">
        <f t="shared" si="7"/>
        <v>4.0546823702275903E-3</v>
      </c>
      <c r="F7" s="53">
        <f t="shared" si="8"/>
        <v>0.39863880418724623</v>
      </c>
      <c r="G7" s="53" t="str">
        <f t="shared" si="9"/>
        <v>0,4***</v>
      </c>
      <c r="H7" s="48" t="s">
        <v>104</v>
      </c>
      <c r="I7" s="49">
        <v>-1.306</v>
      </c>
      <c r="J7" s="54">
        <f t="shared" si="0"/>
        <v>1.1333604050897988E-4</v>
      </c>
      <c r="K7" s="54">
        <f t="shared" si="10"/>
        <v>0.27098413118898973</v>
      </c>
      <c r="L7" s="53" t="str">
        <f t="shared" si="11"/>
        <v>0,27***</v>
      </c>
      <c r="M7" s="48" t="s">
        <v>104</v>
      </c>
      <c r="N7" s="49">
        <v>-1.46167</v>
      </c>
      <c r="O7" s="54">
        <f t="shared" si="1"/>
        <v>9.2224221047884918E-4</v>
      </c>
      <c r="P7" s="54">
        <f t="shared" si="12"/>
        <v>0.23255718530668021</v>
      </c>
      <c r="Q7" s="53" t="str">
        <f t="shared" si="13"/>
        <v>0,23***</v>
      </c>
      <c r="R7" s="48" t="s">
        <v>104</v>
      </c>
      <c r="S7" s="49">
        <v>-0.63351000000000002</v>
      </c>
      <c r="T7" s="54">
        <f t="shared" si="2"/>
        <v>1.1518562494154082E-2</v>
      </c>
      <c r="U7" s="54">
        <f t="shared" si="14"/>
        <v>0.53613104631559716</v>
      </c>
      <c r="V7" s="53" t="str">
        <f t="shared" si="15"/>
        <v>0,54***</v>
      </c>
      <c r="W7" s="48" t="s">
        <v>104</v>
      </c>
      <c r="X7" s="49">
        <v>-0.39984999999999998</v>
      </c>
      <c r="Y7" s="54">
        <f t="shared" si="3"/>
        <v>1.5774349793935796E-2</v>
      </c>
      <c r="Z7" s="54">
        <f t="shared" si="16"/>
        <v>0.67561950229951095</v>
      </c>
      <c r="AA7" s="53" t="str">
        <f t="shared" si="17"/>
        <v>0,68***</v>
      </c>
      <c r="AB7" s="48" t="s">
        <v>104</v>
      </c>
      <c r="AC7" s="49">
        <v>-0.68076999999999999</v>
      </c>
      <c r="AD7" s="54">
        <f t="shared" si="4"/>
        <v>2.4730899011130063E-2</v>
      </c>
      <c r="AE7" s="54">
        <f t="shared" si="18"/>
        <v>0.51843849645398277</v>
      </c>
      <c r="AF7" s="53" t="str">
        <f t="shared" si="19"/>
        <v>0,52***</v>
      </c>
      <c r="AG7" s="48" t="s">
        <v>104</v>
      </c>
      <c r="AH7" s="49">
        <v>-0.66947999999999996</v>
      </c>
      <c r="AI7" s="54">
        <f t="shared" si="5"/>
        <v>2.463808762526287E-3</v>
      </c>
      <c r="AJ7" s="54">
        <f t="shared" si="20"/>
        <v>0.51317713636513673</v>
      </c>
      <c r="AK7" s="53" t="str">
        <f t="shared" si="21"/>
        <v>0,51***</v>
      </c>
      <c r="AL7" s="48" t="s">
        <v>104</v>
      </c>
      <c r="AM7" s="49">
        <v>-1.0203599999999999</v>
      </c>
      <c r="AN7" s="54">
        <f t="shared" si="6"/>
        <v>8.0889058959822454E-3</v>
      </c>
      <c r="AO7" s="55">
        <f t="shared" si="22"/>
        <v>0.36563828658240566</v>
      </c>
      <c r="AP7" s="53" t="str">
        <f t="shared" si="23"/>
        <v>0,37***</v>
      </c>
      <c r="AS7"/>
      <c r="AT7"/>
    </row>
    <row r="8" spans="1:46">
      <c r="A8" s="47" t="s">
        <v>102</v>
      </c>
      <c r="B8" s="48" t="s">
        <v>110</v>
      </c>
      <c r="C8" s="48" t="s">
        <v>104</v>
      </c>
      <c r="D8" s="49">
        <v>-1.62252</v>
      </c>
      <c r="E8" s="53">
        <f t="shared" si="7"/>
        <v>2.0243504360504239E-3</v>
      </c>
      <c r="F8" s="53">
        <f t="shared" si="8"/>
        <v>0.19902536460279507</v>
      </c>
      <c r="G8" s="53" t="str">
        <f t="shared" si="9"/>
        <v>0,2***</v>
      </c>
      <c r="H8" s="48" t="s">
        <v>104</v>
      </c>
      <c r="I8" s="49">
        <v>-1.9245000000000001</v>
      </c>
      <c r="J8" s="54">
        <f t="shared" si="0"/>
        <v>6.1063206075311947E-5</v>
      </c>
      <c r="K8" s="54">
        <f t="shared" si="10"/>
        <v>0.14600086408190321</v>
      </c>
      <c r="L8" s="53" t="str">
        <f t="shared" si="11"/>
        <v>0,15***</v>
      </c>
      <c r="M8" s="48" t="s">
        <v>104</v>
      </c>
      <c r="N8" s="49">
        <v>-2.2323400000000002</v>
      </c>
      <c r="O8" s="54">
        <f t="shared" si="1"/>
        <v>4.2693574894515603E-4</v>
      </c>
      <c r="P8" s="54">
        <f t="shared" si="12"/>
        <v>0.1076582430877165</v>
      </c>
      <c r="Q8" s="53" t="str">
        <f t="shared" si="13"/>
        <v>0,11***</v>
      </c>
      <c r="R8" s="48" t="s">
        <v>104</v>
      </c>
      <c r="S8" s="49">
        <v>-1.20417</v>
      </c>
      <c r="T8" s="54">
        <f t="shared" si="2"/>
        <v>6.5425125288079656E-3</v>
      </c>
      <c r="U8" s="54">
        <f t="shared" si="14"/>
        <v>0.30452099290887408</v>
      </c>
      <c r="V8" s="53" t="str">
        <f t="shared" si="15"/>
        <v>0,3***</v>
      </c>
      <c r="W8" s="48" t="s">
        <v>104</v>
      </c>
      <c r="X8" s="49">
        <v>-1.1179300000000001</v>
      </c>
      <c r="Y8" s="54">
        <f t="shared" si="3"/>
        <v>7.7556329737948184E-3</v>
      </c>
      <c r="Z8" s="54">
        <f t="shared" si="16"/>
        <v>0.33217577638523732</v>
      </c>
      <c r="AA8" s="53" t="str">
        <f t="shared" si="17"/>
        <v>0,33***</v>
      </c>
      <c r="AB8" s="48" t="s">
        <v>104</v>
      </c>
      <c r="AC8" s="49">
        <v>-1.2976700000000001</v>
      </c>
      <c r="AD8" s="54">
        <f t="shared" si="4"/>
        <v>1.349884992767353E-2</v>
      </c>
      <c r="AE8" s="54">
        <f t="shared" si="18"/>
        <v>0.28297893486247494</v>
      </c>
      <c r="AF8" s="53" t="str">
        <f t="shared" si="19"/>
        <v>0,28***</v>
      </c>
      <c r="AG8" s="48" t="s">
        <v>105</v>
      </c>
      <c r="AH8" s="49">
        <v>-0.61545000000000005</v>
      </c>
      <c r="AI8" s="54">
        <f t="shared" si="5"/>
        <v>2.6002345641434879E-3</v>
      </c>
      <c r="AJ8" s="54">
        <f t="shared" si="20"/>
        <v>0.54159273552407772</v>
      </c>
      <c r="AK8" s="53" t="str">
        <f t="shared" si="21"/>
        <v>0,54*</v>
      </c>
      <c r="AL8" s="48" t="s">
        <v>104</v>
      </c>
      <c r="AM8" s="49">
        <v>-1.59524</v>
      </c>
      <c r="AN8" s="54">
        <f t="shared" si="6"/>
        <v>4.5683698852564429E-3</v>
      </c>
      <c r="AO8" s="55">
        <f t="shared" si="22"/>
        <v>0.20650146741718176</v>
      </c>
      <c r="AP8" s="53" t="str">
        <f t="shared" si="23"/>
        <v>0,21***</v>
      </c>
      <c r="AS8"/>
      <c r="AT8"/>
    </row>
    <row r="9" spans="1:46" ht="60">
      <c r="A9" s="47" t="s">
        <v>143</v>
      </c>
      <c r="B9" s="48" t="s">
        <v>166</v>
      </c>
      <c r="C9" s="48"/>
      <c r="D9" s="49">
        <v>-9.6570000000000003E-2</v>
      </c>
      <c r="E9" s="53">
        <f t="shared" ref="E9:E20" si="24">(1/(1+EXP(-($D$2+D9))))</f>
        <v>9.2436665950282309E-3</v>
      </c>
      <c r="F9" s="53">
        <f t="shared" ref="F9:F20" si="25">E9/E$2</f>
        <v>0.90879725248141074</v>
      </c>
      <c r="G9" s="53" t="str">
        <f t="shared" ref="G9:G17" si="26">CONCATENATE(ROUND(F9,2),C9)</f>
        <v>0,91</v>
      </c>
      <c r="H9" s="48"/>
      <c r="I9" s="49">
        <v>-0.18109</v>
      </c>
      <c r="J9" s="54">
        <f t="shared" ref="J9:J18" si="27">(1/(1+EXP(-(I$2+I9))))</f>
        <v>3.4898589683035191E-4</v>
      </c>
      <c r="K9" s="54">
        <f t="shared" ref="K9:K18" si="28">J9/J$2</f>
        <v>0.83441806882507374</v>
      </c>
      <c r="L9" s="53" t="str">
        <f t="shared" ref="L9:L17" si="29">CONCATENATE(ROUND(K9,2),H9)</f>
        <v>0,83</v>
      </c>
      <c r="M9" s="48" t="s">
        <v>105</v>
      </c>
      <c r="N9" s="49">
        <v>-0.12778</v>
      </c>
      <c r="O9" s="54">
        <f t="shared" ref="O9:O18" si="30">(1/(1+EXP(-(N$2+N9))))</f>
        <v>3.4916260443114957E-3</v>
      </c>
      <c r="P9" s="54">
        <f t="shared" ref="P9:P18" si="31">O9/O$2</f>
        <v>0.88046579931205815</v>
      </c>
      <c r="Q9" s="53" t="str">
        <f t="shared" ref="Q9:Q17" si="32">CONCATENATE(ROUND(P9,2),M9)</f>
        <v>0,88*</v>
      </c>
      <c r="R9" s="48"/>
      <c r="S9" s="49">
        <v>-2.92E-2</v>
      </c>
      <c r="T9" s="54">
        <f t="shared" ref="T9:T18" si="33">(1/(1+EXP(-(S$2+S9))))</f>
        <v>2.0879232260095915E-2</v>
      </c>
      <c r="U9" s="54">
        <f t="shared" ref="U9:U18" si="34">T9/T$2</f>
        <v>0.97182305895833709</v>
      </c>
      <c r="V9" s="53" t="str">
        <f t="shared" ref="V9:V17" si="35">CONCATENATE(ROUND(U9,2),R9)</f>
        <v>0,97</v>
      </c>
      <c r="W9" s="48" t="s">
        <v>104</v>
      </c>
      <c r="X9" s="49">
        <v>-0.21751000000000001</v>
      </c>
      <c r="Y9" s="54">
        <f t="shared" ref="Y9:Y18" si="36">(1/(1+EXP(-(X$2+X9))))</f>
        <v>1.8870029793445157E-2</v>
      </c>
      <c r="Z9" s="54">
        <f t="shared" ref="Z9:Z18" si="37">Y9/Y$2</f>
        <v>0.80820828141680368</v>
      </c>
      <c r="AA9" s="53" t="str">
        <f t="shared" ref="AA9:AA17" si="38">CONCATENATE(ROUND(Z9,2),W9)</f>
        <v>0,81***</v>
      </c>
      <c r="AB9" s="48" t="s">
        <v>104</v>
      </c>
      <c r="AC9" s="49">
        <v>-0.18124000000000001</v>
      </c>
      <c r="AD9" s="54">
        <f t="shared" ref="AD9:AD18" si="39">(1/(1+EXP(-(AC$2+AC9))))</f>
        <v>4.0112426214250325E-2</v>
      </c>
      <c r="AE9" s="54">
        <f t="shared" ref="AE9:AE18" si="40">AD9/AD$2</f>
        <v>0.84088434982804983</v>
      </c>
      <c r="AF9" s="53" t="str">
        <f t="shared" ref="AF9:AF17" si="41">CONCATENATE(ROUND(AE9,2),AB9)</f>
        <v>0,84***</v>
      </c>
      <c r="AG9" s="48"/>
      <c r="AH9" s="48">
        <v>0.11078</v>
      </c>
      <c r="AI9" s="54">
        <f t="shared" ref="AI9:AI18" si="42">(1/(1+EXP(-(AH$2+AH9))))</f>
        <v>5.3605165585466534E-3</v>
      </c>
      <c r="AJ9" s="54">
        <f t="shared" ref="AJ9:AJ18" si="43">AI9/AI$2</f>
        <v>1.1165211272859572</v>
      </c>
      <c r="AK9" s="53" t="str">
        <f t="shared" ref="AK9:AK17" si="44">CONCATENATE(ROUND(AJ9,2),AG9)</f>
        <v>1,12</v>
      </c>
      <c r="AL9" s="48" t="s">
        <v>104</v>
      </c>
      <c r="AM9" s="49">
        <v>-0.17934</v>
      </c>
      <c r="AN9" s="54">
        <f t="shared" ref="AN9:AN18" si="45">(1/(1+EXP(-(AM$2+AM9))))</f>
        <v>1.8558035622463206E-2</v>
      </c>
      <c r="AO9" s="55">
        <f t="shared" ref="AO9:AO18" si="46">AN9/AN$2</f>
        <v>0.83886849897747762</v>
      </c>
      <c r="AP9" s="53" t="str">
        <f t="shared" ref="AP9:AP17" si="47">CONCATENATE(ROUND(AO9,2),AL9)</f>
        <v>0,84***</v>
      </c>
      <c r="AS9"/>
      <c r="AT9"/>
    </row>
    <row r="10" spans="1:46" ht="30">
      <c r="A10" s="47" t="s">
        <v>143</v>
      </c>
      <c r="B10" s="48" t="s">
        <v>145</v>
      </c>
      <c r="C10" s="48" t="s">
        <v>107</v>
      </c>
      <c r="D10" s="49">
        <v>-0.22635</v>
      </c>
      <c r="E10" s="53">
        <f t="shared" si="24"/>
        <v>8.1277515015782988E-3</v>
      </c>
      <c r="F10" s="53">
        <f t="shared" si="25"/>
        <v>0.79908531506955105</v>
      </c>
      <c r="G10" s="53" t="str">
        <f t="shared" si="26"/>
        <v>0,8**</v>
      </c>
      <c r="H10" s="48" t="s">
        <v>105</v>
      </c>
      <c r="I10" s="49">
        <v>-0.27950999999999998</v>
      </c>
      <c r="J10" s="54">
        <f t="shared" si="27"/>
        <v>3.1628516349322327E-4</v>
      </c>
      <c r="K10" s="54">
        <f t="shared" si="28"/>
        <v>0.75623129105509745</v>
      </c>
      <c r="L10" s="53" t="str">
        <f t="shared" si="29"/>
        <v>0,76*</v>
      </c>
      <c r="M10" s="48" t="s">
        <v>104</v>
      </c>
      <c r="N10" s="49">
        <v>-0.23712</v>
      </c>
      <c r="O10" s="54">
        <f t="shared" si="30"/>
        <v>3.1311152516899248E-3</v>
      </c>
      <c r="P10" s="54">
        <f t="shared" si="31"/>
        <v>0.78955760377281747</v>
      </c>
      <c r="Q10" s="53" t="str">
        <f t="shared" si="32"/>
        <v>0,79***</v>
      </c>
      <c r="R10" s="48"/>
      <c r="S10" s="49">
        <v>-6.7150000000000001E-2</v>
      </c>
      <c r="T10" s="54">
        <f t="shared" si="33"/>
        <v>2.0117353800226539E-2</v>
      </c>
      <c r="U10" s="54">
        <f t="shared" si="34"/>
        <v>0.93636145547592431</v>
      </c>
      <c r="V10" s="53" t="str">
        <f t="shared" si="35"/>
        <v>0,94</v>
      </c>
      <c r="W10" s="48" t="s">
        <v>104</v>
      </c>
      <c r="X10" s="49">
        <v>-0.32168999999999998</v>
      </c>
      <c r="Y10" s="54">
        <f t="shared" si="36"/>
        <v>1.7034890541379639E-2</v>
      </c>
      <c r="Z10" s="54">
        <f t="shared" si="37"/>
        <v>0.72960879019673164</v>
      </c>
      <c r="AA10" s="53" t="str">
        <f t="shared" si="38"/>
        <v>0,73***</v>
      </c>
      <c r="AB10" s="48" t="s">
        <v>104</v>
      </c>
      <c r="AC10" s="49">
        <v>-0.26118999999999998</v>
      </c>
      <c r="AD10" s="54">
        <f t="shared" si="39"/>
        <v>3.7144773131874476E-2</v>
      </c>
      <c r="AE10" s="54">
        <f t="shared" si="40"/>
        <v>0.77867287901449211</v>
      </c>
      <c r="AF10" s="53" t="str">
        <f t="shared" si="41"/>
        <v>0,78***</v>
      </c>
      <c r="AG10" s="48"/>
      <c r="AH10" s="48">
        <v>7.349E-2</v>
      </c>
      <c r="AI10" s="54">
        <f t="shared" si="42"/>
        <v>5.165317515356955E-3</v>
      </c>
      <c r="AJ10" s="54">
        <f t="shared" si="43"/>
        <v>1.075863878424405</v>
      </c>
      <c r="AK10" s="53" t="str">
        <f t="shared" si="44"/>
        <v>1,08</v>
      </c>
      <c r="AL10" s="48" t="s">
        <v>104</v>
      </c>
      <c r="AM10" s="49">
        <v>-0.51251999999999998</v>
      </c>
      <c r="AN10" s="54">
        <f t="shared" si="45"/>
        <v>1.3369758664180453E-2</v>
      </c>
      <c r="AO10" s="55">
        <f t="shared" si="46"/>
        <v>0.60434571904456524</v>
      </c>
      <c r="AP10" s="53" t="str">
        <f t="shared" si="47"/>
        <v>0,6***</v>
      </c>
      <c r="AS10"/>
      <c r="AT10"/>
    </row>
    <row r="11" spans="1:46" ht="30">
      <c r="A11" s="47" t="s">
        <v>143</v>
      </c>
      <c r="B11" s="48" t="s">
        <v>167</v>
      </c>
      <c r="C11" s="48" t="s">
        <v>104</v>
      </c>
      <c r="D11" s="49">
        <v>-0.23487</v>
      </c>
      <c r="E11" s="53">
        <f t="shared" si="24"/>
        <v>8.0593529480206105E-3</v>
      </c>
      <c r="F11" s="53">
        <f t="shared" si="25"/>
        <v>0.79236066561276908</v>
      </c>
      <c r="G11" s="53" t="str">
        <f t="shared" si="26"/>
        <v>0,79***</v>
      </c>
      <c r="H11" s="48"/>
      <c r="I11" s="49">
        <v>-6.3369999999999996E-2</v>
      </c>
      <c r="J11" s="54">
        <f t="shared" si="27"/>
        <v>3.925672709996385E-4</v>
      </c>
      <c r="K11" s="54">
        <f t="shared" si="28"/>
        <v>0.93862023401674266</v>
      </c>
      <c r="L11" s="53" t="str">
        <f t="shared" si="29"/>
        <v>0,94</v>
      </c>
      <c r="M11" s="48" t="s">
        <v>104</v>
      </c>
      <c r="N11" s="49">
        <v>-0.21861</v>
      </c>
      <c r="O11" s="54">
        <f t="shared" si="30"/>
        <v>3.1894253406875169E-3</v>
      </c>
      <c r="P11" s="54">
        <f t="shared" si="31"/>
        <v>0.80426136599296261</v>
      </c>
      <c r="Q11" s="53" t="str">
        <f t="shared" si="32"/>
        <v>0,8***</v>
      </c>
      <c r="R11" s="48"/>
      <c r="S11" s="49">
        <v>-1.5100000000000001E-2</v>
      </c>
      <c r="T11" s="54">
        <f t="shared" si="33"/>
        <v>2.1169438357127895E-2</v>
      </c>
      <c r="U11" s="54">
        <f t="shared" si="34"/>
        <v>0.98533069053370825</v>
      </c>
      <c r="V11" s="53" t="str">
        <f t="shared" si="35"/>
        <v>0,99</v>
      </c>
      <c r="W11" s="48" t="s">
        <v>104</v>
      </c>
      <c r="X11" s="49">
        <v>-0.31141999999999997</v>
      </c>
      <c r="Y11" s="54">
        <f t="shared" si="36"/>
        <v>1.7207714337601727E-2</v>
      </c>
      <c r="Z11" s="54">
        <f t="shared" si="37"/>
        <v>0.73701087831537893</v>
      </c>
      <c r="AA11" s="53" t="str">
        <f t="shared" si="38"/>
        <v>0,74***</v>
      </c>
      <c r="AB11" s="48" t="s">
        <v>107</v>
      </c>
      <c r="AC11" s="49">
        <v>-9.8979999999999999E-2</v>
      </c>
      <c r="AD11" s="54">
        <f t="shared" si="39"/>
        <v>4.3402320418852329E-2</v>
      </c>
      <c r="AE11" s="54">
        <f t="shared" si="40"/>
        <v>0.90985102201246704</v>
      </c>
      <c r="AF11" s="53" t="str">
        <f t="shared" si="41"/>
        <v>0,91**</v>
      </c>
      <c r="AG11" s="48"/>
      <c r="AH11" s="49">
        <v>-2.2710000000000001E-2</v>
      </c>
      <c r="AI11" s="54">
        <f t="shared" si="42"/>
        <v>4.693790374173651E-3</v>
      </c>
      <c r="AJ11" s="54">
        <f t="shared" si="43"/>
        <v>0.97765132568440494</v>
      </c>
      <c r="AK11" s="53" t="str">
        <f t="shared" si="44"/>
        <v>0,98</v>
      </c>
      <c r="AL11" s="48" t="s">
        <v>104</v>
      </c>
      <c r="AM11" s="49">
        <v>-0.32690000000000002</v>
      </c>
      <c r="AN11" s="54">
        <f t="shared" si="45"/>
        <v>1.6052941333446698E-2</v>
      </c>
      <c r="AO11" s="55">
        <f t="shared" si="46"/>
        <v>0.72563212370720509</v>
      </c>
      <c r="AP11" s="53" t="str">
        <f t="shared" si="47"/>
        <v>0,73***</v>
      </c>
      <c r="AS11"/>
      <c r="AT11"/>
    </row>
    <row r="12" spans="1:46" ht="45.75" thickBot="1">
      <c r="A12" s="56" t="s">
        <v>143</v>
      </c>
      <c r="B12" s="57" t="s">
        <v>147</v>
      </c>
      <c r="C12" s="57"/>
      <c r="D12" s="57">
        <v>0.12636</v>
      </c>
      <c r="E12" s="58">
        <f t="shared" si="24"/>
        <v>1.1525509954078285E-2</v>
      </c>
      <c r="F12" s="58">
        <f t="shared" si="25"/>
        <v>1.1331382057145156</v>
      </c>
      <c r="G12" s="53" t="str">
        <f t="shared" si="26"/>
        <v>1,13</v>
      </c>
      <c r="H12" s="57" t="s">
        <v>107</v>
      </c>
      <c r="I12" s="57">
        <v>0.28517999999999999</v>
      </c>
      <c r="J12" s="59">
        <f t="shared" si="27"/>
        <v>5.5618124535948771E-4</v>
      </c>
      <c r="K12" s="59">
        <f t="shared" si="28"/>
        <v>1.3298178662365525</v>
      </c>
      <c r="L12" s="53" t="str">
        <f t="shared" si="29"/>
        <v>1,33**</v>
      </c>
      <c r="M12" s="57" t="s">
        <v>104</v>
      </c>
      <c r="N12" s="57">
        <v>0.19198999999999999</v>
      </c>
      <c r="O12" s="59">
        <f t="shared" si="30"/>
        <v>4.8009927738927394E-3</v>
      </c>
      <c r="P12" s="59">
        <f t="shared" si="31"/>
        <v>1.2106422298698423</v>
      </c>
      <c r="Q12" s="53" t="str">
        <f t="shared" si="32"/>
        <v>1,21***</v>
      </c>
      <c r="R12" s="57"/>
      <c r="S12" s="57">
        <v>2.9819999999999999E-2</v>
      </c>
      <c r="T12" s="59">
        <f t="shared" si="33"/>
        <v>2.2120536155099495E-2</v>
      </c>
      <c r="U12" s="59">
        <f t="shared" si="34"/>
        <v>1.029599500798337</v>
      </c>
      <c r="V12" s="53" t="str">
        <f t="shared" si="35"/>
        <v>1,03</v>
      </c>
      <c r="W12" s="57" t="s">
        <v>104</v>
      </c>
      <c r="X12" s="60">
        <v>-0.1981</v>
      </c>
      <c r="Y12" s="59">
        <f t="shared" si="36"/>
        <v>1.9232761665141176E-2</v>
      </c>
      <c r="Z12" s="59">
        <f t="shared" si="37"/>
        <v>0.82374418177560305</v>
      </c>
      <c r="AA12" s="53" t="str">
        <f t="shared" si="38"/>
        <v>0,82***</v>
      </c>
      <c r="AB12" s="57"/>
      <c r="AC12" s="57">
        <v>5.28E-2</v>
      </c>
      <c r="AD12" s="59">
        <f t="shared" si="39"/>
        <v>5.0159316457876899E-2</v>
      </c>
      <c r="AE12" s="59">
        <f t="shared" si="40"/>
        <v>1.0514992033196189</v>
      </c>
      <c r="AF12" s="53" t="str">
        <f t="shared" si="41"/>
        <v>1,05</v>
      </c>
      <c r="AG12" s="57" t="s">
        <v>107</v>
      </c>
      <c r="AH12" s="57">
        <v>0.26519999999999999</v>
      </c>
      <c r="AI12" s="59">
        <f t="shared" si="42"/>
        <v>6.2500260997813712E-3</v>
      </c>
      <c r="AJ12" s="59">
        <f t="shared" si="43"/>
        <v>1.3017936070673213</v>
      </c>
      <c r="AK12" s="53" t="str">
        <f t="shared" si="44"/>
        <v>1,3**</v>
      </c>
      <c r="AL12" s="57" t="s">
        <v>104</v>
      </c>
      <c r="AM12" s="57">
        <v>0.12531999999999999</v>
      </c>
      <c r="AN12" s="59">
        <f t="shared" si="45"/>
        <v>2.5002477744038212E-2</v>
      </c>
      <c r="AO12" s="61">
        <f t="shared" si="46"/>
        <v>1.1301730098239393</v>
      </c>
      <c r="AP12" s="53" t="str">
        <f t="shared" si="47"/>
        <v>1,13***</v>
      </c>
      <c r="AS12"/>
      <c r="AT12"/>
    </row>
    <row r="13" spans="1:46">
      <c r="A13" s="47" t="s">
        <v>148</v>
      </c>
      <c r="B13" s="48">
        <v>1</v>
      </c>
      <c r="C13" s="48"/>
      <c r="D13" s="49">
        <v>-4.1689999999999998E-2</v>
      </c>
      <c r="E13" s="53">
        <f t="shared" si="24"/>
        <v>9.7600477204194697E-3</v>
      </c>
      <c r="F13" s="53">
        <f t="shared" si="25"/>
        <v>0.95956560756695919</v>
      </c>
      <c r="G13" s="53" t="str">
        <f t="shared" si="26"/>
        <v>0,96</v>
      </c>
      <c r="H13" s="48"/>
      <c r="I13" s="48">
        <v>8.7370000000000003E-2</v>
      </c>
      <c r="J13" s="54">
        <f t="shared" si="27"/>
        <v>4.5640658553696095E-4</v>
      </c>
      <c r="K13" s="54">
        <f t="shared" si="28"/>
        <v>1.0912587160733511</v>
      </c>
      <c r="L13" s="53" t="str">
        <f t="shared" si="29"/>
        <v>1,09</v>
      </c>
      <c r="M13" s="48"/>
      <c r="N13" s="48">
        <v>3.0110000000000001E-2</v>
      </c>
      <c r="O13" s="54">
        <f t="shared" si="30"/>
        <v>4.0863842094989592E-3</v>
      </c>
      <c r="P13" s="54">
        <f t="shared" si="31"/>
        <v>1.0304429780429532</v>
      </c>
      <c r="Q13" s="53" t="str">
        <f t="shared" si="32"/>
        <v>1,03</v>
      </c>
      <c r="R13" s="48"/>
      <c r="S13" s="48">
        <v>5.706E-2</v>
      </c>
      <c r="T13" s="54">
        <f t="shared" si="33"/>
        <v>2.2717504620560616E-2</v>
      </c>
      <c r="U13" s="54">
        <f t="shared" si="34"/>
        <v>1.0573853749616728</v>
      </c>
      <c r="V13" s="53" t="str">
        <f t="shared" si="35"/>
        <v>1,06</v>
      </c>
      <c r="W13" s="48"/>
      <c r="X13" s="48">
        <v>6.8930000000000005E-2</v>
      </c>
      <c r="Y13" s="54">
        <f t="shared" si="36"/>
        <v>2.4972511110494221E-2</v>
      </c>
      <c r="Z13" s="54">
        <f t="shared" si="37"/>
        <v>1.0695791425981476</v>
      </c>
      <c r="AA13" s="53" t="str">
        <f t="shared" si="38"/>
        <v>1,07</v>
      </c>
      <c r="AB13" s="48"/>
      <c r="AC13" s="49">
        <v>-5.9479999999999998E-2</v>
      </c>
      <c r="AD13" s="54">
        <f t="shared" si="39"/>
        <v>4.5072203747107804E-2</v>
      </c>
      <c r="AE13" s="54">
        <f t="shared" si="40"/>
        <v>0.94485710090853636</v>
      </c>
      <c r="AF13" s="53" t="str">
        <f t="shared" si="41"/>
        <v>0,94</v>
      </c>
      <c r="AG13" s="48"/>
      <c r="AH13" s="48">
        <v>0.15579999999999999</v>
      </c>
      <c r="AI13" s="54">
        <f t="shared" si="42"/>
        <v>5.6059780008080812E-3</v>
      </c>
      <c r="AJ13" s="54">
        <f t="shared" si="43"/>
        <v>1.1676473355954919</v>
      </c>
      <c r="AK13" s="53" t="str">
        <f t="shared" si="44"/>
        <v>1,17</v>
      </c>
      <c r="AL13" s="48" t="s">
        <v>105</v>
      </c>
      <c r="AM13" s="48">
        <v>0.10985</v>
      </c>
      <c r="AN13" s="54">
        <f t="shared" si="45"/>
        <v>2.462811841751076E-2</v>
      </c>
      <c r="AO13" s="55">
        <f t="shared" si="46"/>
        <v>1.1132510546821903</v>
      </c>
      <c r="AP13" s="53" t="str">
        <f t="shared" si="47"/>
        <v>1,11*</v>
      </c>
      <c r="AS13"/>
      <c r="AT13"/>
    </row>
    <row r="14" spans="1:46">
      <c r="A14" s="47" t="s">
        <v>148</v>
      </c>
      <c r="B14" s="48">
        <v>2</v>
      </c>
      <c r="C14" s="48"/>
      <c r="D14" s="48">
        <v>5.7840000000000003E-2</v>
      </c>
      <c r="E14" s="53">
        <f t="shared" si="24"/>
        <v>1.0770451436221708E-2</v>
      </c>
      <c r="F14" s="53">
        <f t="shared" si="25"/>
        <v>1.0589041234446275</v>
      </c>
      <c r="G14" s="53" t="str">
        <f t="shared" si="26"/>
        <v>1,06</v>
      </c>
      <c r="H14" s="48"/>
      <c r="I14" s="48">
        <v>0.13677</v>
      </c>
      <c r="J14" s="54">
        <f t="shared" si="27"/>
        <v>4.7950817097450383E-4</v>
      </c>
      <c r="K14" s="54">
        <f t="shared" si="28"/>
        <v>1.1464941295461268</v>
      </c>
      <c r="L14" s="53" t="str">
        <f t="shared" si="29"/>
        <v>1,15</v>
      </c>
      <c r="M14" s="48"/>
      <c r="N14" s="48">
        <v>5.7410000000000003E-2</v>
      </c>
      <c r="O14" s="54">
        <f t="shared" si="30"/>
        <v>4.1990043349240062E-3</v>
      </c>
      <c r="P14" s="54">
        <f t="shared" si="31"/>
        <v>1.0588418293210089</v>
      </c>
      <c r="Q14" s="53" t="str">
        <f t="shared" si="32"/>
        <v>1,06</v>
      </c>
      <c r="R14" s="48"/>
      <c r="S14" s="48">
        <v>2.2190000000000001E-2</v>
      </c>
      <c r="T14" s="54">
        <f t="shared" si="33"/>
        <v>2.1956090364863099E-2</v>
      </c>
      <c r="U14" s="54">
        <f t="shared" si="34"/>
        <v>1.0219453778445065</v>
      </c>
      <c r="V14" s="53" t="str">
        <f t="shared" si="35"/>
        <v>1,02</v>
      </c>
      <c r="W14" s="48"/>
      <c r="X14" s="48">
        <v>2.206E-2</v>
      </c>
      <c r="Y14" s="54">
        <f t="shared" si="36"/>
        <v>2.3856334366909624E-2</v>
      </c>
      <c r="Z14" s="54">
        <f t="shared" si="37"/>
        <v>1.021773002514401</v>
      </c>
      <c r="AA14" s="53" t="str">
        <f t="shared" si="38"/>
        <v>1,02</v>
      </c>
      <c r="AB14" s="48"/>
      <c r="AC14" s="48">
        <v>4.2599999999999999E-3</v>
      </c>
      <c r="AD14" s="54">
        <f t="shared" si="39"/>
        <v>4.7896559945137536E-2</v>
      </c>
      <c r="AE14" s="54">
        <f t="shared" si="40"/>
        <v>1.0040646121315631</v>
      </c>
      <c r="AF14" s="53" t="str">
        <f t="shared" si="41"/>
        <v>1</v>
      </c>
      <c r="AG14" s="48"/>
      <c r="AH14" s="49">
        <v>-3.9730000000000001E-2</v>
      </c>
      <c r="AI14" s="54">
        <f t="shared" si="42"/>
        <v>4.6149436311991926E-3</v>
      </c>
      <c r="AJ14" s="54">
        <f t="shared" si="43"/>
        <v>0.96122864451419021</v>
      </c>
      <c r="AK14" s="53" t="str">
        <f t="shared" si="44"/>
        <v>0,96</v>
      </c>
      <c r="AL14" s="48"/>
      <c r="AM14" s="48">
        <v>7.2830000000000006E-2</v>
      </c>
      <c r="AN14" s="54">
        <f t="shared" si="45"/>
        <v>2.3754316924336584E-2</v>
      </c>
      <c r="AO14" s="55">
        <f t="shared" si="46"/>
        <v>1.0737530947744052</v>
      </c>
      <c r="AP14" s="53" t="str">
        <f t="shared" si="47"/>
        <v>1,07</v>
      </c>
      <c r="AS14"/>
      <c r="AT14"/>
    </row>
    <row r="15" spans="1:46">
      <c r="A15" s="47" t="s">
        <v>148</v>
      </c>
      <c r="B15" s="48">
        <v>4</v>
      </c>
      <c r="C15" s="48"/>
      <c r="D15" s="48">
        <v>9.7530000000000006E-2</v>
      </c>
      <c r="E15" s="53">
        <f t="shared" si="24"/>
        <v>1.1201642569372646E-2</v>
      </c>
      <c r="F15" s="53">
        <f t="shared" si="25"/>
        <v>1.1012969675691315</v>
      </c>
      <c r="G15" s="53" t="str">
        <f t="shared" si="26"/>
        <v>1,1</v>
      </c>
      <c r="H15" s="48" t="s">
        <v>107</v>
      </c>
      <c r="I15" s="48">
        <v>0.31985000000000002</v>
      </c>
      <c r="J15" s="54">
        <f t="shared" si="27"/>
        <v>5.7579091569766284E-4</v>
      </c>
      <c r="K15" s="54">
        <f t="shared" si="28"/>
        <v>1.3767041828541853</v>
      </c>
      <c r="L15" s="53" t="str">
        <f t="shared" si="29"/>
        <v>1,38**</v>
      </c>
      <c r="M15" s="48"/>
      <c r="N15" s="48">
        <v>4.8180000000000001E-2</v>
      </c>
      <c r="O15" s="54">
        <f t="shared" si="30"/>
        <v>4.1605863477227993E-3</v>
      </c>
      <c r="P15" s="54">
        <f t="shared" si="31"/>
        <v>1.0491541584823236</v>
      </c>
      <c r="Q15" s="53" t="str">
        <f t="shared" si="32"/>
        <v>1,05</v>
      </c>
      <c r="R15" s="48"/>
      <c r="S15" s="48">
        <v>1.21E-2</v>
      </c>
      <c r="T15" s="54">
        <f t="shared" si="33"/>
        <v>2.17404594157409E-2</v>
      </c>
      <c r="U15" s="54">
        <f t="shared" si="34"/>
        <v>1.0119088436476757</v>
      </c>
      <c r="V15" s="53" t="str">
        <f t="shared" si="35"/>
        <v>1,01</v>
      </c>
      <c r="W15" s="48"/>
      <c r="X15" s="49">
        <v>-2.7299999999999998E-3</v>
      </c>
      <c r="Y15" s="54">
        <f t="shared" si="36"/>
        <v>2.3285807923279823E-2</v>
      </c>
      <c r="Z15" s="54">
        <f t="shared" si="37"/>
        <v>0.99733720662238512</v>
      </c>
      <c r="AA15" s="53" t="str">
        <f t="shared" si="38"/>
        <v>1</v>
      </c>
      <c r="AB15" s="48"/>
      <c r="AC15" s="48">
        <v>5.2420000000000001E-2</v>
      </c>
      <c r="AD15" s="54">
        <f t="shared" si="39"/>
        <v>5.0141215075751679E-2</v>
      </c>
      <c r="AE15" s="54">
        <f t="shared" si="40"/>
        <v>1.0511197406349622</v>
      </c>
      <c r="AF15" s="53" t="str">
        <f t="shared" si="41"/>
        <v>1,05</v>
      </c>
      <c r="AG15" s="48"/>
      <c r="AH15" s="49">
        <v>-2.0639999999999999E-2</v>
      </c>
      <c r="AI15" s="54">
        <f t="shared" si="42"/>
        <v>4.7034708364603007E-3</v>
      </c>
      <c r="AJ15" s="54">
        <f t="shared" si="43"/>
        <v>0.9796676314912971</v>
      </c>
      <c r="AK15" s="53" t="str">
        <f t="shared" si="44"/>
        <v>0,98</v>
      </c>
      <c r="AL15" s="48"/>
      <c r="AM15" s="49">
        <v>-1.0749999999999999E-2</v>
      </c>
      <c r="AN15" s="54">
        <f t="shared" si="45"/>
        <v>2.1891332362938488E-2</v>
      </c>
      <c r="AO15" s="55">
        <f t="shared" si="46"/>
        <v>0.98954164619055962</v>
      </c>
      <c r="AP15" s="53" t="str">
        <f t="shared" si="47"/>
        <v>0,99</v>
      </c>
      <c r="AS15"/>
      <c r="AT15"/>
    </row>
    <row r="16" spans="1:46">
      <c r="A16" s="47" t="s">
        <v>148</v>
      </c>
      <c r="B16" s="48">
        <v>5</v>
      </c>
      <c r="C16" s="48"/>
      <c r="D16" s="48">
        <v>1.2019999999999999E-2</v>
      </c>
      <c r="E16" s="53">
        <f t="shared" si="24"/>
        <v>1.0293049786122815E-2</v>
      </c>
      <c r="F16" s="53">
        <f t="shared" si="25"/>
        <v>1.011968061495647</v>
      </c>
      <c r="G16" s="53" t="str">
        <f t="shared" si="26"/>
        <v>1,01</v>
      </c>
      <c r="H16" s="48"/>
      <c r="I16" s="48">
        <v>0.14055000000000001</v>
      </c>
      <c r="J16" s="54">
        <f t="shared" si="27"/>
        <v>4.8132326781447716E-4</v>
      </c>
      <c r="K16" s="54">
        <f t="shared" si="28"/>
        <v>1.1508339885882741</v>
      </c>
      <c r="L16" s="53" t="str">
        <f t="shared" si="29"/>
        <v>1,15</v>
      </c>
      <c r="M16" s="48"/>
      <c r="N16" s="48">
        <v>8.3580000000000002E-2</v>
      </c>
      <c r="O16" s="54">
        <f t="shared" si="30"/>
        <v>4.3098629342720306E-3</v>
      </c>
      <c r="P16" s="54">
        <f t="shared" si="31"/>
        <v>1.0867964854172978</v>
      </c>
      <c r="Q16" s="53" t="str">
        <f t="shared" si="32"/>
        <v>1,09</v>
      </c>
      <c r="R16" s="48"/>
      <c r="S16" s="48">
        <v>5.5800000000000002E-2</v>
      </c>
      <c r="T16" s="54">
        <f t="shared" si="33"/>
        <v>2.268954764820846E-2</v>
      </c>
      <c r="U16" s="54">
        <f t="shared" si="34"/>
        <v>1.0560841187635506</v>
      </c>
      <c r="V16" s="53" t="str">
        <f t="shared" si="35"/>
        <v>1,06</v>
      </c>
      <c r="W16" s="48"/>
      <c r="X16" s="48">
        <v>0.10606</v>
      </c>
      <c r="Y16" s="54">
        <f t="shared" si="36"/>
        <v>2.5892709739590868E-2</v>
      </c>
      <c r="Z16" s="54">
        <f t="shared" si="37"/>
        <v>1.108991489092833</v>
      </c>
      <c r="AA16" s="53" t="str">
        <f t="shared" si="38"/>
        <v>1,11</v>
      </c>
      <c r="AB16" s="48" t="s">
        <v>104</v>
      </c>
      <c r="AC16" s="48">
        <v>0.15373999999999999</v>
      </c>
      <c r="AD16" s="54">
        <f t="shared" si="39"/>
        <v>5.5192715289103411E-2</v>
      </c>
      <c r="AE16" s="54">
        <f t="shared" si="40"/>
        <v>1.1570152915515877</v>
      </c>
      <c r="AF16" s="53" t="str">
        <f t="shared" si="41"/>
        <v>1,16***</v>
      </c>
      <c r="AG16" s="48"/>
      <c r="AH16" s="48">
        <v>4.113E-2</v>
      </c>
      <c r="AI16" s="54">
        <f t="shared" si="42"/>
        <v>5.0016660291135138E-3</v>
      </c>
      <c r="AJ16" s="54">
        <f t="shared" si="43"/>
        <v>1.0417775473951267</v>
      </c>
      <c r="AK16" s="53" t="str">
        <f t="shared" si="44"/>
        <v>1,04</v>
      </c>
      <c r="AL16" s="48"/>
      <c r="AM16" s="49">
        <v>-9.0310000000000001E-2</v>
      </c>
      <c r="AN16" s="54">
        <f t="shared" si="45"/>
        <v>2.025104447066791E-2</v>
      </c>
      <c r="AO16" s="55">
        <f t="shared" si="46"/>
        <v>0.91539663051797326</v>
      </c>
      <c r="AP16" s="53" t="str">
        <f t="shared" si="47"/>
        <v>0,92</v>
      </c>
      <c r="AS16"/>
      <c r="AT16"/>
    </row>
    <row r="17" spans="1:46">
      <c r="A17" s="47" t="s">
        <v>148</v>
      </c>
      <c r="B17" s="48" t="s">
        <v>149</v>
      </c>
      <c r="C17" s="48"/>
      <c r="D17" s="49">
        <v>-6.5040000000000001E-2</v>
      </c>
      <c r="E17" s="53">
        <f t="shared" si="24"/>
        <v>9.5369389784820367E-3</v>
      </c>
      <c r="F17" s="53">
        <f t="shared" si="25"/>
        <v>0.93763052265310276</v>
      </c>
      <c r="G17" s="53" t="str">
        <f t="shared" si="26"/>
        <v>0,94</v>
      </c>
      <c r="H17" s="48"/>
      <c r="I17" s="48">
        <v>0.20755000000000001</v>
      </c>
      <c r="J17" s="54">
        <f t="shared" si="27"/>
        <v>5.1465962810095568E-4</v>
      </c>
      <c r="K17" s="54">
        <f t="shared" si="28"/>
        <v>1.2305405372612777</v>
      </c>
      <c r="L17" s="53" t="str">
        <f t="shared" si="29"/>
        <v>1,23</v>
      </c>
      <c r="M17" s="48"/>
      <c r="N17" s="48">
        <v>1.925E-2</v>
      </c>
      <c r="O17" s="54">
        <f t="shared" si="30"/>
        <v>4.0424246049386983E-3</v>
      </c>
      <c r="P17" s="54">
        <f t="shared" si="31"/>
        <v>1.0193579053933064</v>
      </c>
      <c r="Q17" s="53" t="str">
        <f t="shared" si="32"/>
        <v>1,02</v>
      </c>
      <c r="R17" s="48"/>
      <c r="S17" s="48">
        <v>2.7879999999999999E-2</v>
      </c>
      <c r="T17" s="54">
        <f t="shared" si="33"/>
        <v>2.2078610473978997E-2</v>
      </c>
      <c r="U17" s="54">
        <f t="shared" si="34"/>
        <v>1.0276480715902188</v>
      </c>
      <c r="V17" s="53" t="str">
        <f t="shared" si="35"/>
        <v>1,03</v>
      </c>
      <c r="W17" s="48"/>
      <c r="X17" s="48">
        <v>6.7640000000000006E-2</v>
      </c>
      <c r="Y17" s="54">
        <f t="shared" si="36"/>
        <v>2.494112028929503E-2</v>
      </c>
      <c r="Z17" s="54">
        <f t="shared" si="37"/>
        <v>1.0682346655659769</v>
      </c>
      <c r="AA17" s="53" t="str">
        <f t="shared" si="38"/>
        <v>1,07</v>
      </c>
      <c r="AB17" s="48"/>
      <c r="AC17" s="49">
        <v>-5.0000000000000002E-5</v>
      </c>
      <c r="AD17" s="54">
        <f t="shared" si="39"/>
        <v>4.770039580094465E-2</v>
      </c>
      <c r="AE17" s="54">
        <f t="shared" si="40"/>
        <v>0.99995238621014493</v>
      </c>
      <c r="AF17" s="53" t="str">
        <f t="shared" si="41"/>
        <v>1</v>
      </c>
      <c r="AG17" s="48"/>
      <c r="AH17" s="48">
        <v>0.24412</v>
      </c>
      <c r="AI17" s="54">
        <f t="shared" si="42"/>
        <v>6.1204524272280136E-3</v>
      </c>
      <c r="AJ17" s="54">
        <f t="shared" si="43"/>
        <v>1.274805211198047</v>
      </c>
      <c r="AK17" s="53" t="str">
        <f t="shared" si="44"/>
        <v>1,27</v>
      </c>
      <c r="AL17" s="48" t="s">
        <v>104</v>
      </c>
      <c r="AM17" s="48">
        <v>0.23874999999999999</v>
      </c>
      <c r="AN17" s="54">
        <f t="shared" si="45"/>
        <v>2.7921759508495396E-2</v>
      </c>
      <c r="AO17" s="55">
        <f t="shared" si="46"/>
        <v>1.2621316697630498</v>
      </c>
      <c r="AP17" s="53" t="str">
        <f t="shared" si="47"/>
        <v>1,26***</v>
      </c>
      <c r="AS17"/>
      <c r="AT17"/>
    </row>
    <row r="18" spans="1:46" ht="30">
      <c r="A18" s="47" t="s">
        <v>118</v>
      </c>
      <c r="B18" s="48" t="s">
        <v>119</v>
      </c>
      <c r="C18" s="48" t="s">
        <v>104</v>
      </c>
      <c r="D18" s="48">
        <v>0.43596000000000001</v>
      </c>
      <c r="E18" s="53">
        <f t="shared" si="24"/>
        <v>1.564246266324117E-2</v>
      </c>
      <c r="F18" s="53">
        <f t="shared" si="25"/>
        <v>1.5378991598466678</v>
      </c>
      <c r="G18" s="53" t="str">
        <f t="shared" si="9"/>
        <v>1,54***</v>
      </c>
      <c r="H18" s="48" t="s">
        <v>104</v>
      </c>
      <c r="I18" s="48">
        <v>0.57755000000000001</v>
      </c>
      <c r="J18" s="54">
        <f t="shared" si="27"/>
        <v>7.449189060150179E-4</v>
      </c>
      <c r="K18" s="54">
        <f t="shared" si="28"/>
        <v>1.7810857133017488</v>
      </c>
      <c r="L18" s="53" t="str">
        <f t="shared" si="11"/>
        <v>1,78***</v>
      </c>
      <c r="M18" s="48" t="s">
        <v>107</v>
      </c>
      <c r="N18" s="48">
        <v>0.19026000000000001</v>
      </c>
      <c r="O18" s="54">
        <f t="shared" si="30"/>
        <v>4.7927340093797451E-3</v>
      </c>
      <c r="P18" s="54">
        <f t="shared" si="31"/>
        <v>1.2085596587107372</v>
      </c>
      <c r="Q18" s="53" t="str">
        <f t="shared" si="13"/>
        <v>1,21**</v>
      </c>
      <c r="R18" s="48"/>
      <c r="S18" s="49">
        <v>-1.06E-2</v>
      </c>
      <c r="T18" s="54">
        <f t="shared" si="33"/>
        <v>2.1262885372793052E-2</v>
      </c>
      <c r="U18" s="54">
        <f t="shared" si="34"/>
        <v>0.98968017826788146</v>
      </c>
      <c r="V18" s="53" t="str">
        <f t="shared" si="15"/>
        <v>0,99</v>
      </c>
      <c r="W18" s="48" t="s">
        <v>104</v>
      </c>
      <c r="X18" s="48">
        <v>0.26906000000000002</v>
      </c>
      <c r="Y18" s="54">
        <f t="shared" si="36"/>
        <v>3.0337603011798071E-2</v>
      </c>
      <c r="Z18" s="54">
        <f t="shared" si="37"/>
        <v>1.2993674234148647</v>
      </c>
      <c r="AA18" s="53" t="str">
        <f t="shared" si="17"/>
        <v>1,3***</v>
      </c>
      <c r="AB18" s="48" t="s">
        <v>105</v>
      </c>
      <c r="AC18" s="48">
        <v>0.13008</v>
      </c>
      <c r="AD18" s="54">
        <f t="shared" si="39"/>
        <v>5.3971835250843272E-2</v>
      </c>
      <c r="AE18" s="54">
        <f t="shared" si="40"/>
        <v>1.1314217532373756</v>
      </c>
      <c r="AF18" s="53" t="str">
        <f t="shared" si="19"/>
        <v>1,13*</v>
      </c>
      <c r="AG18" s="48" t="s">
        <v>104</v>
      </c>
      <c r="AH18" s="48">
        <v>0.47786000000000001</v>
      </c>
      <c r="AI18" s="54">
        <f t="shared" si="42"/>
        <v>7.7196243543526388E-3</v>
      </c>
      <c r="AJ18" s="54">
        <f t="shared" si="43"/>
        <v>1.6078905068586824</v>
      </c>
      <c r="AK18" s="53" t="str">
        <f t="shared" si="21"/>
        <v>1,61***</v>
      </c>
      <c r="AL18" s="48"/>
      <c r="AM18" s="49">
        <v>-2.436E-2</v>
      </c>
      <c r="AN18" s="54">
        <f t="shared" si="45"/>
        <v>2.1601802115238808E-2</v>
      </c>
      <c r="AO18" s="55">
        <f t="shared" si="46"/>
        <v>0.97645417242785049</v>
      </c>
      <c r="AP18" s="53" t="str">
        <f t="shared" si="23"/>
        <v>0,98</v>
      </c>
      <c r="AS18"/>
      <c r="AT18"/>
    </row>
    <row r="19" spans="1:46">
      <c r="A19" s="47" t="s">
        <v>118</v>
      </c>
      <c r="B19" s="48" t="s">
        <v>120</v>
      </c>
      <c r="C19" s="48" t="s">
        <v>104</v>
      </c>
      <c r="D19" s="48">
        <v>0.67159000000000002</v>
      </c>
      <c r="E19" s="53">
        <f t="shared" si="24"/>
        <v>1.9716808606939494E-2</v>
      </c>
      <c r="F19" s="53">
        <f t="shared" si="25"/>
        <v>1.9384712013873449</v>
      </c>
      <c r="G19" s="53" t="str">
        <f t="shared" si="9"/>
        <v>1,94***</v>
      </c>
      <c r="H19" s="48" t="s">
        <v>104</v>
      </c>
      <c r="I19" s="48">
        <v>0.72253999999999996</v>
      </c>
      <c r="J19" s="54">
        <f t="shared" ref="J19:J43" si="48">(1/(1+EXP(-(I$2+I19))))</f>
        <v>8.6104704251954158E-4</v>
      </c>
      <c r="K19" s="54">
        <f t="shared" si="10"/>
        <v>2.0587456883277988</v>
      </c>
      <c r="L19" s="53" t="str">
        <f t="shared" si="11"/>
        <v>2,06***</v>
      </c>
      <c r="M19" s="48" t="s">
        <v>104</v>
      </c>
      <c r="N19" s="48">
        <v>0.30496000000000001</v>
      </c>
      <c r="O19" s="54">
        <f t="shared" ref="O19:O43" si="49">(1/(1+EXP(-(N$2+N19))))</f>
        <v>5.3720989518513231E-3</v>
      </c>
      <c r="P19" s="54">
        <f t="shared" si="12"/>
        <v>1.3546552057976562</v>
      </c>
      <c r="Q19" s="53" t="str">
        <f t="shared" si="13"/>
        <v>1,35***</v>
      </c>
      <c r="R19" s="48" t="s">
        <v>104</v>
      </c>
      <c r="S19" s="48">
        <v>0.23349</v>
      </c>
      <c r="T19" s="54">
        <f t="shared" ref="T19:T43" si="50">(1/(1+EXP(-(S$2+S19))))</f>
        <v>2.6982593463838456E-2</v>
      </c>
      <c r="U19" s="54">
        <f t="shared" si="14"/>
        <v>1.2559037704069422</v>
      </c>
      <c r="V19" s="53" t="str">
        <f t="shared" si="15"/>
        <v>1,26***</v>
      </c>
      <c r="W19" s="48" t="s">
        <v>104</v>
      </c>
      <c r="X19" s="48">
        <v>0.38262000000000002</v>
      </c>
      <c r="Y19" s="54">
        <f t="shared" ref="Y19:Y43" si="51">(1/(1+EXP(-(X$2+X19))))</f>
        <v>3.3862433135988128E-2</v>
      </c>
      <c r="Z19" s="54">
        <f t="shared" si="16"/>
        <v>1.4503368139320649</v>
      </c>
      <c r="AA19" s="53" t="str">
        <f t="shared" si="17"/>
        <v>1,45***</v>
      </c>
      <c r="AB19" s="48" t="s">
        <v>104</v>
      </c>
      <c r="AC19" s="48">
        <v>0.32938000000000001</v>
      </c>
      <c r="AD19" s="54">
        <f t="shared" ref="AD19:AD43" si="52">(1/(1+EXP(-(AC$2+AC19))))</f>
        <v>6.5100305678962384E-2</v>
      </c>
      <c r="AE19" s="54">
        <f t="shared" si="18"/>
        <v>1.3647099759578747</v>
      </c>
      <c r="AF19" s="53" t="str">
        <f t="shared" si="19"/>
        <v>1,36***</v>
      </c>
      <c r="AG19" s="48" t="s">
        <v>107</v>
      </c>
      <c r="AH19" s="48">
        <v>0.39066000000000001</v>
      </c>
      <c r="AI19" s="54">
        <f t="shared" ref="AI19:AI43" si="53">(1/(1+EXP(-(AH$2+AH19))))</f>
        <v>7.0795514318745673E-3</v>
      </c>
      <c r="AJ19" s="54">
        <f t="shared" si="20"/>
        <v>1.4745722094250127</v>
      </c>
      <c r="AK19" s="53" t="str">
        <f t="shared" si="21"/>
        <v>1,47**</v>
      </c>
      <c r="AL19" s="48" t="s">
        <v>104</v>
      </c>
      <c r="AM19" s="48">
        <v>0.31284000000000001</v>
      </c>
      <c r="AN19" s="54">
        <f t="shared" ref="AN19:AN43" si="54">(1/(1+EXP(-(AM$2+AM19))))</f>
        <v>3.0004618218643E-2</v>
      </c>
      <c r="AO19" s="55">
        <f t="shared" si="22"/>
        <v>1.3562819664490184</v>
      </c>
      <c r="AP19" s="53" t="str">
        <f t="shared" si="23"/>
        <v>1,36***</v>
      </c>
      <c r="AS19"/>
      <c r="AT19"/>
    </row>
    <row r="20" spans="1:46" ht="60">
      <c r="A20" s="47" t="s">
        <v>118</v>
      </c>
      <c r="B20" s="48" t="s">
        <v>121</v>
      </c>
      <c r="C20" s="48" t="s">
        <v>104</v>
      </c>
      <c r="D20" s="48">
        <v>0.67084999999999995</v>
      </c>
      <c r="E20" s="53">
        <f t="shared" si="24"/>
        <v>1.9702510927635551E-2</v>
      </c>
      <c r="F20" s="53">
        <f t="shared" si="25"/>
        <v>1.9370655155012624</v>
      </c>
      <c r="G20" s="53" t="str">
        <f>CONCATENATE(ROUND(F20,2),C20)</f>
        <v>1,94***</v>
      </c>
      <c r="H20" s="48" t="s">
        <v>104</v>
      </c>
      <c r="I20" s="48">
        <v>0.52968000000000004</v>
      </c>
      <c r="J20" s="54">
        <f t="shared" si="48"/>
        <v>7.1012441089355379E-4</v>
      </c>
      <c r="K20" s="54">
        <f t="shared" si="10"/>
        <v>1.6978927943652307</v>
      </c>
      <c r="L20" s="53" t="str">
        <f>CONCATENATE(ROUND(K20,2),H20)</f>
        <v>1,7***</v>
      </c>
      <c r="M20" s="48" t="s">
        <v>104</v>
      </c>
      <c r="N20" s="48">
        <v>0.34029999999999999</v>
      </c>
      <c r="O20" s="54">
        <f t="shared" si="49"/>
        <v>5.5642681830931767E-3</v>
      </c>
      <c r="P20" s="54">
        <f t="shared" si="12"/>
        <v>1.4031135554723579</v>
      </c>
      <c r="Q20" s="53" t="str">
        <f>CONCATENATE(ROUND(P20,2),M20)</f>
        <v>1,4***</v>
      </c>
      <c r="R20" s="48" t="s">
        <v>104</v>
      </c>
      <c r="S20" s="48">
        <v>0.22819999999999999</v>
      </c>
      <c r="T20" s="54">
        <f t="shared" si="50"/>
        <v>2.6844053968866473E-2</v>
      </c>
      <c r="U20" s="54">
        <f t="shared" si="14"/>
        <v>1.2494554549654051</v>
      </c>
      <c r="V20" s="53" t="str">
        <f>CONCATENATE(ROUND(U20,2),R20)</f>
        <v>1,25***</v>
      </c>
      <c r="W20" s="48" t="s">
        <v>104</v>
      </c>
      <c r="X20" s="48">
        <v>0.55137000000000003</v>
      </c>
      <c r="Y20" s="54">
        <f t="shared" si="51"/>
        <v>3.9839177746569983E-2</v>
      </c>
      <c r="Z20" s="54">
        <f t="shared" si="16"/>
        <v>1.7063223392894997</v>
      </c>
      <c r="AA20" s="53" t="str">
        <f>CONCATENATE(ROUND(Z20,2),W20)</f>
        <v>1,71***</v>
      </c>
      <c r="AB20" s="48" t="s">
        <v>104</v>
      </c>
      <c r="AC20" s="48">
        <v>0.47550999999999999</v>
      </c>
      <c r="AD20" s="54">
        <f t="shared" si="52"/>
        <v>7.4579676566866621E-2</v>
      </c>
      <c r="AE20" s="54">
        <f t="shared" si="18"/>
        <v>1.563427814247659</v>
      </c>
      <c r="AF20" s="53" t="str">
        <f>CONCATENATE(ROUND(AE20,2),AB20)</f>
        <v>1,56***</v>
      </c>
      <c r="AG20" s="48" t="s">
        <v>107</v>
      </c>
      <c r="AH20" s="48">
        <v>0.30559999999999998</v>
      </c>
      <c r="AI20" s="54">
        <f t="shared" si="53"/>
        <v>6.5060206493141245E-3</v>
      </c>
      <c r="AJ20" s="54">
        <f t="shared" si="20"/>
        <v>1.3551137152885453</v>
      </c>
      <c r="AK20" s="53" t="str">
        <f>CONCATENATE(ROUND(AJ20,2),AG20)</f>
        <v>1,36**</v>
      </c>
      <c r="AL20" s="48" t="s">
        <v>107</v>
      </c>
      <c r="AM20" s="48">
        <v>0.11833</v>
      </c>
      <c r="AN20" s="54">
        <f t="shared" si="54"/>
        <v>2.4832644617623138E-2</v>
      </c>
      <c r="AO20" s="55">
        <f t="shared" si="22"/>
        <v>1.1224961380509366</v>
      </c>
      <c r="AP20" s="53" t="str">
        <f>CONCATENATE(ROUND(AO20,2),AL20)</f>
        <v>1,12**</v>
      </c>
      <c r="AS20"/>
      <c r="AT20"/>
    </row>
    <row r="21" spans="1:46">
      <c r="A21" s="47" t="s">
        <v>118</v>
      </c>
      <c r="B21" s="48" t="s">
        <v>122</v>
      </c>
      <c r="C21" s="48"/>
      <c r="D21" s="48">
        <v>0.25528000000000001</v>
      </c>
      <c r="E21" s="53">
        <f t="shared" si="7"/>
        <v>1.3090649435799708E-2</v>
      </c>
      <c r="F21" s="53">
        <f t="shared" si="8"/>
        <v>1.2870159387672906</v>
      </c>
      <c r="G21" s="53" t="str">
        <f t="shared" si="9"/>
        <v>1,29</v>
      </c>
      <c r="H21" s="48"/>
      <c r="I21" s="49">
        <v>-0.35966999999999999</v>
      </c>
      <c r="J21" s="54">
        <f t="shared" si="48"/>
        <v>2.9192840590218789E-4</v>
      </c>
      <c r="K21" s="54">
        <f t="shared" si="10"/>
        <v>0.69799478689678784</v>
      </c>
      <c r="L21" s="53" t="str">
        <f t="shared" si="11"/>
        <v>0,7</v>
      </c>
      <c r="M21" s="48"/>
      <c r="N21" s="49">
        <v>-5.0389999999999997E-2</v>
      </c>
      <c r="O21" s="54">
        <f t="shared" si="49"/>
        <v>3.771514460397652E-3</v>
      </c>
      <c r="P21" s="54">
        <f t="shared" si="12"/>
        <v>0.95104385516914725</v>
      </c>
      <c r="Q21" s="53" t="str">
        <f t="shared" si="13"/>
        <v>0,95</v>
      </c>
      <c r="R21" s="48" t="s">
        <v>104</v>
      </c>
      <c r="S21" s="49">
        <v>-0.46128999999999998</v>
      </c>
      <c r="T21" s="54">
        <f t="shared" si="50"/>
        <v>1.3653793770372775E-2</v>
      </c>
      <c r="U21" s="54">
        <f t="shared" si="14"/>
        <v>0.63551530358085118</v>
      </c>
      <c r="V21" s="53" t="str">
        <f t="shared" si="15"/>
        <v>0,64***</v>
      </c>
      <c r="W21" s="48"/>
      <c r="X21" s="49">
        <v>-0.21018999999999999</v>
      </c>
      <c r="Y21" s="54">
        <f t="shared" si="51"/>
        <v>1.9006030289380214E-2</v>
      </c>
      <c r="Z21" s="54">
        <f t="shared" si="16"/>
        <v>0.81403321801174677</v>
      </c>
      <c r="AA21" s="53" t="str">
        <f t="shared" si="17"/>
        <v>0,81</v>
      </c>
      <c r="AB21" s="48" t="s">
        <v>107</v>
      </c>
      <c r="AC21" s="49">
        <v>-0.28850999999999999</v>
      </c>
      <c r="AD21" s="54">
        <f t="shared" si="52"/>
        <v>3.6179932880936384E-2</v>
      </c>
      <c r="AE21" s="54">
        <f t="shared" si="18"/>
        <v>0.75844675101204828</v>
      </c>
      <c r="AF21" s="53" t="str">
        <f t="shared" si="19"/>
        <v>0,76**</v>
      </c>
      <c r="AG21" s="48" t="s">
        <v>105</v>
      </c>
      <c r="AH21" s="49">
        <v>-0.65393999999999997</v>
      </c>
      <c r="AI21" s="54">
        <f t="shared" si="53"/>
        <v>2.5022988370046067E-3</v>
      </c>
      <c r="AJ21" s="54">
        <f t="shared" si="20"/>
        <v>0.52119408414927071</v>
      </c>
      <c r="AK21" s="53" t="str">
        <f t="shared" si="21"/>
        <v>0,52*</v>
      </c>
      <c r="AL21" s="48" t="s">
        <v>104</v>
      </c>
      <c r="AM21" s="49">
        <v>-0.70762999999999998</v>
      </c>
      <c r="AN21" s="54">
        <f t="shared" si="54"/>
        <v>1.1026020957551119E-2</v>
      </c>
      <c r="AO21" s="55">
        <f t="shared" si="22"/>
        <v>0.49840305507116212</v>
      </c>
      <c r="AP21" s="53" t="str">
        <f t="shared" si="23"/>
        <v>0,5***</v>
      </c>
      <c r="AS21"/>
      <c r="AT21"/>
    </row>
    <row r="22" spans="1:46">
      <c r="A22" s="47" t="s">
        <v>118</v>
      </c>
      <c r="B22" s="48" t="s">
        <v>123</v>
      </c>
      <c r="C22" s="48" t="s">
        <v>104</v>
      </c>
      <c r="D22" s="48">
        <v>0.49512</v>
      </c>
      <c r="E22" s="53">
        <f t="shared" si="7"/>
        <v>1.6579986021120572E-2</v>
      </c>
      <c r="F22" s="53">
        <f t="shared" si="8"/>
        <v>1.6300723946792841</v>
      </c>
      <c r="G22" s="53" t="str">
        <f t="shared" si="9"/>
        <v>1,63***</v>
      </c>
      <c r="H22" s="48" t="s">
        <v>104</v>
      </c>
      <c r="I22" s="48">
        <v>0.72911999999999999</v>
      </c>
      <c r="J22" s="54">
        <f t="shared" si="48"/>
        <v>8.6672648633467626E-4</v>
      </c>
      <c r="K22" s="54">
        <f t="shared" si="10"/>
        <v>2.072325121145191</v>
      </c>
      <c r="L22" s="53" t="str">
        <f t="shared" si="11"/>
        <v>2,07***</v>
      </c>
      <c r="M22" s="48" t="s">
        <v>104</v>
      </c>
      <c r="N22" s="48">
        <v>0.48272999999999999</v>
      </c>
      <c r="O22" s="54">
        <f t="shared" si="49"/>
        <v>6.4105437737597424E-3</v>
      </c>
      <c r="P22" s="54">
        <f t="shared" si="12"/>
        <v>1.6165146198814331</v>
      </c>
      <c r="Q22" s="53" t="str">
        <f t="shared" si="13"/>
        <v>1,62***</v>
      </c>
      <c r="R22" s="48" t="s">
        <v>104</v>
      </c>
      <c r="S22" s="48">
        <v>0.21798999999999999</v>
      </c>
      <c r="T22" s="54">
        <f t="shared" si="50"/>
        <v>2.6578618142525962E-2</v>
      </c>
      <c r="U22" s="54">
        <f t="shared" si="14"/>
        <v>1.2371007546824655</v>
      </c>
      <c r="V22" s="53" t="str">
        <f t="shared" si="15"/>
        <v>1,24***</v>
      </c>
      <c r="W22" s="48" t="s">
        <v>105</v>
      </c>
      <c r="X22" s="48">
        <v>0.19994999999999999</v>
      </c>
      <c r="Y22" s="54">
        <f t="shared" si="51"/>
        <v>2.8369250919522641E-2</v>
      </c>
      <c r="Z22" s="54">
        <f t="shared" si="16"/>
        <v>1.2150623916192234</v>
      </c>
      <c r="AA22" s="53" t="str">
        <f t="shared" si="17"/>
        <v>1,22*</v>
      </c>
      <c r="AB22" s="48" t="s">
        <v>104</v>
      </c>
      <c r="AC22" s="48">
        <v>0.43469999999999998</v>
      </c>
      <c r="AD22" s="54">
        <f t="shared" si="52"/>
        <v>7.1811513784134168E-2</v>
      </c>
      <c r="AE22" s="54">
        <f t="shared" si="18"/>
        <v>1.5053982961790351</v>
      </c>
      <c r="AF22" s="53" t="str">
        <f t="shared" si="19"/>
        <v>1,51***</v>
      </c>
      <c r="AG22" s="48"/>
      <c r="AH22" s="49">
        <v>-0.15484999999999999</v>
      </c>
      <c r="AI22" s="54">
        <f t="shared" si="53"/>
        <v>4.1151760359700645E-3</v>
      </c>
      <c r="AJ22" s="54">
        <f t="shared" si="20"/>
        <v>0.85713399753160469</v>
      </c>
      <c r="AK22" s="53" t="str">
        <f t="shared" si="21"/>
        <v>0,86</v>
      </c>
      <c r="AL22" s="48" t="s">
        <v>104</v>
      </c>
      <c r="AM22" s="48">
        <v>0.31583</v>
      </c>
      <c r="AN22" s="54">
        <f t="shared" si="54"/>
        <v>3.0091762596412022E-2</v>
      </c>
      <c r="AO22" s="55">
        <f t="shared" si="22"/>
        <v>1.3602211049904349</v>
      </c>
      <c r="AP22" s="53" t="str">
        <f t="shared" si="23"/>
        <v>1,36***</v>
      </c>
      <c r="AS22"/>
      <c r="AT22"/>
    </row>
    <row r="23" spans="1:46" ht="30">
      <c r="A23" s="47" t="s">
        <v>133</v>
      </c>
      <c r="B23" s="48" t="s">
        <v>134</v>
      </c>
      <c r="C23" s="48"/>
      <c r="D23" s="49">
        <v>-1.2319999999999999E-2</v>
      </c>
      <c r="E23" s="53">
        <f t="shared" ref="E23:E35" si="55">(1/(1+EXP(-($D$2+D23))))</f>
        <v>1.0048028323024564E-2</v>
      </c>
      <c r="F23" s="53">
        <f t="shared" ref="F23:F35" si="56">E23/E$2</f>
        <v>0.98787861277164901</v>
      </c>
      <c r="G23" s="53" t="str">
        <f t="shared" ref="G23:G35" si="57">CONCATENATE(ROUND(F23,2),C23)</f>
        <v>0,99</v>
      </c>
      <c r="H23" s="48" t="s">
        <v>105</v>
      </c>
      <c r="I23" s="48">
        <v>0.23751</v>
      </c>
      <c r="J23" s="54">
        <f t="shared" ref="J23:J35" si="58">(1/(1+EXP(-(I$2+I23))))</f>
        <v>5.3030383372578295E-4</v>
      </c>
      <c r="K23" s="54">
        <f t="shared" ref="K23:K35" si="59">J23/J$2</f>
        <v>1.2679455096808836</v>
      </c>
      <c r="L23" s="53" t="str">
        <f t="shared" ref="L23:L35" si="60">CONCATENATE(ROUND(K23,2),H23)</f>
        <v>1,27*</v>
      </c>
      <c r="M23" s="48"/>
      <c r="N23" s="48">
        <v>5.9139999999999998E-2</v>
      </c>
      <c r="O23" s="54">
        <f t="shared" ref="O23:O35" si="61">(1/(1+EXP(-(N$2+N23))))</f>
        <v>4.2062443178770125E-3</v>
      </c>
      <c r="P23" s="54">
        <f t="shared" ref="P23:P35" si="62">O23/O$2</f>
        <v>1.0606674994520098</v>
      </c>
      <c r="Q23" s="53" t="str">
        <f t="shared" ref="Q23:Q35" si="63">CONCATENATE(ROUND(P23,2),M23)</f>
        <v>1,06</v>
      </c>
      <c r="R23" s="48" t="s">
        <v>104</v>
      </c>
      <c r="S23" s="48">
        <v>0.22175</v>
      </c>
      <c r="T23" s="54">
        <f t="shared" ref="T23:T35" si="64">(1/(1+EXP(-(S$2+S23))))</f>
        <v>2.6676070953946061E-2</v>
      </c>
      <c r="U23" s="54">
        <f t="shared" ref="U23:U35" si="65">T23/T$2</f>
        <v>1.2416366920253041</v>
      </c>
      <c r="V23" s="53" t="str">
        <f t="shared" ref="V23:V35" si="66">CONCATENATE(ROUND(U23,2),R23)</f>
        <v>1,24***</v>
      </c>
      <c r="W23" s="48"/>
      <c r="X23" s="48">
        <v>3.4500000000000003E-2</v>
      </c>
      <c r="Y23" s="54">
        <f t="shared" ref="Y23:Y35" si="67">(1/(1+EXP(-(X$2+X23))))</f>
        <v>2.4147749615906797E-2</v>
      </c>
      <c r="Z23" s="54">
        <f t="shared" ref="Z23:Z35" si="68">Y23/Y$2</f>
        <v>1.0342543933838773</v>
      </c>
      <c r="AA23" s="53" t="str">
        <f t="shared" ref="AA23:AA35" si="69">CONCATENATE(ROUND(Z23,2),W23)</f>
        <v>1,03</v>
      </c>
      <c r="AB23" s="48"/>
      <c r="AC23" s="48">
        <v>4.4200000000000003E-2</v>
      </c>
      <c r="AD23" s="54">
        <f t="shared" ref="AD23:AD35" si="70">(1/(1+EXP(-(AC$2+AC23))))</f>
        <v>4.9751165069003733E-2</v>
      </c>
      <c r="AE23" s="54">
        <f t="shared" ref="AE23:AE35" si="71">AD23/AD$2</f>
        <v>1.0429430488394369</v>
      </c>
      <c r="AF23" s="53" t="str">
        <f t="shared" ref="AF23:AF35" si="72">CONCATENATE(ROUND(AE23,2),AB23)</f>
        <v>1,04</v>
      </c>
      <c r="AG23" s="48" t="s">
        <v>104</v>
      </c>
      <c r="AH23" s="48">
        <v>0.43047999999999997</v>
      </c>
      <c r="AI23" s="54">
        <f t="shared" ref="AI23:AI35" si="73">(1/(1+EXP(-(AH$2+AH23))))</f>
        <v>7.3650290496997057E-3</v>
      </c>
      <c r="AJ23" s="54">
        <f t="shared" ref="AJ23:AJ35" si="74">AI23/AI$2</f>
        <v>1.5340332311731577</v>
      </c>
      <c r="AK23" s="53" t="str">
        <f t="shared" ref="AK23:AK35" si="75">CONCATENATE(ROUND(AJ23,2),AG23)</f>
        <v>1,53***</v>
      </c>
      <c r="AL23" s="48" t="s">
        <v>104</v>
      </c>
      <c r="AM23" s="48">
        <v>0.67130999999999996</v>
      </c>
      <c r="AN23" s="54">
        <f t="shared" ref="AN23:AN35" si="76">(1/(1+EXP(-(AM$2+AM23))))</f>
        <v>4.2392358991948223E-2</v>
      </c>
      <c r="AO23" s="55">
        <f t="shared" ref="AO23:AO35" si="77">AN23/AN$2</f>
        <v>1.9162380803195103</v>
      </c>
      <c r="AP23" s="53" t="str">
        <f t="shared" ref="AP23:AP35" si="78">CONCATENATE(ROUND(AO23,2),AL23)</f>
        <v>1,92***</v>
      </c>
      <c r="AS23"/>
      <c r="AT23"/>
    </row>
    <row r="24" spans="1:46">
      <c r="A24" s="47" t="s">
        <v>133</v>
      </c>
      <c r="B24" s="48" t="s">
        <v>135</v>
      </c>
      <c r="C24" s="48"/>
      <c r="D24" s="49">
        <v>-0.11597</v>
      </c>
      <c r="E24" s="53">
        <f t="shared" si="55"/>
        <v>9.067678151255136E-3</v>
      </c>
      <c r="F24" s="53">
        <f t="shared" si="56"/>
        <v>0.89149483113970074</v>
      </c>
      <c r="G24" s="53" t="str">
        <f t="shared" si="57"/>
        <v>0,89</v>
      </c>
      <c r="H24" s="48"/>
      <c r="I24" s="49">
        <v>-0.11534</v>
      </c>
      <c r="J24" s="54">
        <f t="shared" si="58"/>
        <v>3.7269403236755495E-4</v>
      </c>
      <c r="K24" s="54">
        <f t="shared" si="59"/>
        <v>0.89110373105403384</v>
      </c>
      <c r="L24" s="53" t="str">
        <f t="shared" si="60"/>
        <v>0,89</v>
      </c>
      <c r="M24" s="48" t="s">
        <v>104</v>
      </c>
      <c r="N24" s="49">
        <v>-0.47849999999999998</v>
      </c>
      <c r="O24" s="54">
        <f t="shared" si="61"/>
        <v>2.4612785888073851E-3</v>
      </c>
      <c r="P24" s="54">
        <f t="shared" si="62"/>
        <v>0.62064825743710705</v>
      </c>
      <c r="Q24" s="53" t="str">
        <f t="shared" si="63"/>
        <v>0,62***</v>
      </c>
      <c r="R24" s="48"/>
      <c r="S24" s="49">
        <v>-0.11509</v>
      </c>
      <c r="T24" s="54">
        <f t="shared" si="64"/>
        <v>1.9193754373199895E-2</v>
      </c>
      <c r="U24" s="54">
        <f t="shared" si="65"/>
        <v>0.89337255582463615</v>
      </c>
      <c r="V24" s="53" t="str">
        <f t="shared" si="66"/>
        <v>0,89</v>
      </c>
      <c r="W24" s="48" t="s">
        <v>104</v>
      </c>
      <c r="X24" s="49">
        <v>-0.48182999999999998</v>
      </c>
      <c r="Y24" s="54">
        <f t="shared" si="67"/>
        <v>1.4550822984154929E-2</v>
      </c>
      <c r="Z24" s="54">
        <f t="shared" si="68"/>
        <v>0.62321553097436344</v>
      </c>
      <c r="AA24" s="53" t="str">
        <f t="shared" si="69"/>
        <v>0,62***</v>
      </c>
      <c r="AB24" s="48" t="s">
        <v>104</v>
      </c>
      <c r="AC24" s="49">
        <v>-0.44874999999999998</v>
      </c>
      <c r="AD24" s="54">
        <f t="shared" si="70"/>
        <v>3.0989109933097156E-2</v>
      </c>
      <c r="AE24" s="54">
        <f t="shared" si="71"/>
        <v>0.64963055135729775</v>
      </c>
      <c r="AF24" s="53" t="str">
        <f t="shared" si="72"/>
        <v>0,65***</v>
      </c>
      <c r="AG24" s="48"/>
      <c r="AH24" s="49">
        <v>-3.7280000000000001E-2</v>
      </c>
      <c r="AI24" s="54">
        <f t="shared" si="73"/>
        <v>4.6262117341046623E-3</v>
      </c>
      <c r="AJ24" s="54">
        <f t="shared" si="74"/>
        <v>0.96357563380542377</v>
      </c>
      <c r="AK24" s="53" t="str">
        <f t="shared" si="75"/>
        <v>0,96</v>
      </c>
      <c r="AL24" s="48" t="s">
        <v>104</v>
      </c>
      <c r="AM24" s="48">
        <v>0.73416999999999999</v>
      </c>
      <c r="AN24" s="54">
        <f t="shared" si="76"/>
        <v>4.5018863375560762E-2</v>
      </c>
      <c r="AO24" s="55">
        <f t="shared" si="77"/>
        <v>2.0349624881534885</v>
      </c>
      <c r="AP24" s="53" t="str">
        <f t="shared" si="78"/>
        <v>2,03***</v>
      </c>
      <c r="AS24"/>
      <c r="AT24"/>
    </row>
    <row r="25" spans="1:46">
      <c r="A25" s="47" t="s">
        <v>133</v>
      </c>
      <c r="B25" s="48" t="s">
        <v>132</v>
      </c>
      <c r="C25" s="48"/>
      <c r="D25" s="49">
        <v>-9.6140000000000003E-2</v>
      </c>
      <c r="E25" s="53">
        <f t="shared" si="55"/>
        <v>9.2476054612935198E-3</v>
      </c>
      <c r="F25" s="53">
        <f t="shared" si="56"/>
        <v>0.90918450474792056</v>
      </c>
      <c r="G25" s="53" t="str">
        <f t="shared" si="57"/>
        <v>0,91</v>
      </c>
      <c r="H25" s="48"/>
      <c r="I25" s="48">
        <v>6.0199999999999997E-2</v>
      </c>
      <c r="J25" s="54">
        <f t="shared" si="58"/>
        <v>4.441783988254606E-4</v>
      </c>
      <c r="K25" s="54">
        <f t="shared" si="59"/>
        <v>1.062021374296177</v>
      </c>
      <c r="L25" s="53" t="str">
        <f t="shared" si="60"/>
        <v>1,06</v>
      </c>
      <c r="M25" s="48"/>
      <c r="N25" s="49">
        <v>-0.16228999999999999</v>
      </c>
      <c r="O25" s="54">
        <f t="shared" si="61"/>
        <v>3.3735850452618278E-3</v>
      </c>
      <c r="P25" s="54">
        <f t="shared" si="62"/>
        <v>0.8506999935639934</v>
      </c>
      <c r="Q25" s="53" t="str">
        <f t="shared" si="63"/>
        <v>0,85</v>
      </c>
      <c r="R25" s="48" t="s">
        <v>107</v>
      </c>
      <c r="S25" s="48">
        <v>0.17776</v>
      </c>
      <c r="T25" s="54">
        <f t="shared" si="64"/>
        <v>2.5557367931259598E-2</v>
      </c>
      <c r="U25" s="54">
        <f t="shared" si="65"/>
        <v>1.1895667030510975</v>
      </c>
      <c r="V25" s="53" t="str">
        <f t="shared" si="66"/>
        <v>1,19**</v>
      </c>
      <c r="W25" s="48"/>
      <c r="X25" s="48">
        <v>1.8799999999999999E-3</v>
      </c>
      <c r="Y25" s="54">
        <f t="shared" si="67"/>
        <v>2.3390886563037141E-2</v>
      </c>
      <c r="Z25" s="54">
        <f t="shared" si="68"/>
        <v>1.0018377520789363</v>
      </c>
      <c r="AA25" s="53" t="str">
        <f t="shared" si="69"/>
        <v>1</v>
      </c>
      <c r="AB25" s="48" t="s">
        <v>104</v>
      </c>
      <c r="AC25" s="49">
        <v>-0.24715000000000001</v>
      </c>
      <c r="AD25" s="54">
        <f t="shared" si="70"/>
        <v>3.7650190424423302E-2</v>
      </c>
      <c r="AE25" s="54">
        <f t="shared" si="71"/>
        <v>0.7892680369629731</v>
      </c>
      <c r="AF25" s="53" t="str">
        <f t="shared" si="72"/>
        <v>0,79***</v>
      </c>
      <c r="AG25" s="48" t="s">
        <v>104</v>
      </c>
      <c r="AH25" s="48">
        <v>0.47576000000000002</v>
      </c>
      <c r="AI25" s="54">
        <f t="shared" si="73"/>
        <v>7.703554905989945E-3</v>
      </c>
      <c r="AJ25" s="54">
        <f t="shared" si="74"/>
        <v>1.6045434640121916</v>
      </c>
      <c r="AK25" s="53" t="str">
        <f t="shared" si="75"/>
        <v>1,6***</v>
      </c>
      <c r="AL25" s="48" t="s">
        <v>104</v>
      </c>
      <c r="AM25" s="48">
        <v>0.75285000000000002</v>
      </c>
      <c r="AN25" s="54">
        <f t="shared" si="76"/>
        <v>4.5828817308583542E-2</v>
      </c>
      <c r="AO25" s="55">
        <f t="shared" si="77"/>
        <v>2.0715743825294912</v>
      </c>
      <c r="AP25" s="53" t="str">
        <f t="shared" si="78"/>
        <v>2,07***</v>
      </c>
      <c r="AS25"/>
      <c r="AT25"/>
    </row>
    <row r="26" spans="1:46">
      <c r="A26" s="47" t="s">
        <v>140</v>
      </c>
      <c r="B26" s="48" t="s">
        <v>125</v>
      </c>
      <c r="C26" s="48"/>
      <c r="D26" s="48">
        <v>5.1889999999999999E-2</v>
      </c>
      <c r="E26" s="53">
        <f t="shared" si="55"/>
        <v>1.0707241650636213E-2</v>
      </c>
      <c r="F26" s="53">
        <f t="shared" si="56"/>
        <v>1.0526896111751201</v>
      </c>
      <c r="G26" s="53" t="str">
        <f t="shared" si="57"/>
        <v>1,05</v>
      </c>
      <c r="H26" s="48"/>
      <c r="I26" s="48">
        <v>0.45660000000000001</v>
      </c>
      <c r="J26" s="54">
        <f t="shared" si="58"/>
        <v>6.6011246863493644E-4</v>
      </c>
      <c r="K26" s="54">
        <f t="shared" si="59"/>
        <v>1.5783152737357575</v>
      </c>
      <c r="L26" s="53" t="str">
        <f t="shared" si="60"/>
        <v>1,58</v>
      </c>
      <c r="M26" s="48" t="s">
        <v>104</v>
      </c>
      <c r="N26" s="48">
        <v>0.46679999999999999</v>
      </c>
      <c r="O26" s="54">
        <f t="shared" si="61"/>
        <v>6.3098721537053343E-3</v>
      </c>
      <c r="P26" s="54">
        <f t="shared" si="62"/>
        <v>1.5911287631790374</v>
      </c>
      <c r="Q26" s="53" t="str">
        <f t="shared" si="63"/>
        <v>1,59***</v>
      </c>
      <c r="R26" s="48"/>
      <c r="S26" s="48">
        <v>0.18181</v>
      </c>
      <c r="T26" s="54">
        <f t="shared" si="64"/>
        <v>2.5658423936447444E-2</v>
      </c>
      <c r="U26" s="54">
        <f t="shared" si="65"/>
        <v>1.1942703509086605</v>
      </c>
      <c r="V26" s="53" t="str">
        <f t="shared" si="66"/>
        <v>1,19</v>
      </c>
      <c r="W26" s="48"/>
      <c r="X26" s="49">
        <v>-0.1371</v>
      </c>
      <c r="Y26" s="54">
        <f t="shared" si="67"/>
        <v>2.0417781695388829E-2</v>
      </c>
      <c r="Z26" s="54">
        <f t="shared" si="68"/>
        <v>0.87449889772330303</v>
      </c>
      <c r="AA26" s="53" t="str">
        <f t="shared" si="69"/>
        <v>0,87</v>
      </c>
      <c r="AB26" s="48"/>
      <c r="AC26" s="49">
        <v>-4.9849999999999998E-2</v>
      </c>
      <c r="AD26" s="54">
        <f t="shared" si="70"/>
        <v>4.5488506275296089E-2</v>
      </c>
      <c r="AE26" s="54">
        <f t="shared" si="71"/>
        <v>0.95358412925824554</v>
      </c>
      <c r="AF26" s="53" t="str">
        <f t="shared" si="72"/>
        <v>0,95</v>
      </c>
      <c r="AG26" s="48"/>
      <c r="AH26" s="49">
        <v>-0.37944</v>
      </c>
      <c r="AI26" s="54">
        <f t="shared" si="73"/>
        <v>3.2901058871244982E-3</v>
      </c>
      <c r="AJ26" s="54">
        <f t="shared" si="74"/>
        <v>0.68528334795002732</v>
      </c>
      <c r="AK26" s="53" t="str">
        <f t="shared" si="75"/>
        <v>0,69</v>
      </c>
      <c r="AL26" s="48"/>
      <c r="AM26" s="48">
        <v>9.9589999999999998E-2</v>
      </c>
      <c r="AN26" s="54">
        <f t="shared" si="76"/>
        <v>2.4382855442638119E-2</v>
      </c>
      <c r="AO26" s="55">
        <f t="shared" si="77"/>
        <v>1.1021645696806677</v>
      </c>
      <c r="AP26" s="53" t="str">
        <f t="shared" si="78"/>
        <v>1,1</v>
      </c>
      <c r="AS26"/>
      <c r="AT26"/>
    </row>
    <row r="27" spans="1:46">
      <c r="A27" s="47" t="s">
        <v>140</v>
      </c>
      <c r="B27" s="48" t="s">
        <v>141</v>
      </c>
      <c r="C27" s="48" t="s">
        <v>104</v>
      </c>
      <c r="D27" s="48">
        <v>0.51678999999999997</v>
      </c>
      <c r="E27" s="53">
        <f t="shared" si="55"/>
        <v>1.6937043785030307E-2</v>
      </c>
      <c r="F27" s="53">
        <f t="shared" si="56"/>
        <v>1.6651767671144446</v>
      </c>
      <c r="G27" s="53" t="str">
        <f t="shared" si="57"/>
        <v>1,67***</v>
      </c>
      <c r="H27" s="48" t="s">
        <v>104</v>
      </c>
      <c r="I27" s="48">
        <v>0.92430999999999996</v>
      </c>
      <c r="J27" s="54">
        <f t="shared" si="58"/>
        <v>1.0533455934669347E-3</v>
      </c>
      <c r="K27" s="54">
        <f t="shared" si="59"/>
        <v>2.5185275505082778</v>
      </c>
      <c r="L27" s="53" t="str">
        <f t="shared" si="60"/>
        <v>2,52***</v>
      </c>
      <c r="M27" s="48" t="s">
        <v>104</v>
      </c>
      <c r="N27" s="48">
        <v>0.86456</v>
      </c>
      <c r="O27" s="54">
        <f t="shared" si="61"/>
        <v>9.3633006981349038E-3</v>
      </c>
      <c r="P27" s="54">
        <f t="shared" si="62"/>
        <v>2.3610965002433772</v>
      </c>
      <c r="Q27" s="53" t="str">
        <f t="shared" si="63"/>
        <v>2,36***</v>
      </c>
      <c r="R27" s="48" t="s">
        <v>104</v>
      </c>
      <c r="S27" s="48">
        <v>0.52763000000000004</v>
      </c>
      <c r="T27" s="54">
        <f t="shared" si="64"/>
        <v>3.5878814564188219E-2</v>
      </c>
      <c r="U27" s="54">
        <f t="shared" si="65"/>
        <v>1.6699780378518647</v>
      </c>
      <c r="V27" s="53" t="str">
        <f t="shared" si="66"/>
        <v>1,67***</v>
      </c>
      <c r="W27" s="48" t="s">
        <v>104</v>
      </c>
      <c r="X27" s="48">
        <v>0.45595999999999998</v>
      </c>
      <c r="Y27" s="54">
        <f t="shared" si="67"/>
        <v>3.6345585039135445E-2</v>
      </c>
      <c r="Z27" s="54">
        <f t="shared" si="68"/>
        <v>1.5566908554522692</v>
      </c>
      <c r="AA27" s="53" t="str">
        <f t="shared" si="69"/>
        <v>1,56***</v>
      </c>
      <c r="AB27" s="48" t="s">
        <v>104</v>
      </c>
      <c r="AC27" s="48">
        <v>0.63898999999999995</v>
      </c>
      <c r="AD27" s="54">
        <f t="shared" si="70"/>
        <v>8.6677081600183156E-2</v>
      </c>
      <c r="AE27" s="54">
        <f t="shared" si="71"/>
        <v>1.8170279956905124</v>
      </c>
      <c r="AF27" s="53" t="str">
        <f t="shared" si="72"/>
        <v>1,82***</v>
      </c>
      <c r="AG27" s="48" t="s">
        <v>104</v>
      </c>
      <c r="AH27" s="48">
        <v>1.04037</v>
      </c>
      <c r="AI27" s="54">
        <f t="shared" si="73"/>
        <v>1.3469983324467489E-2</v>
      </c>
      <c r="AJ27" s="54">
        <f t="shared" si="74"/>
        <v>2.8056103925243745</v>
      </c>
      <c r="AK27" s="53" t="str">
        <f t="shared" si="75"/>
        <v>2,81***</v>
      </c>
      <c r="AL27" s="48" t="s">
        <v>104</v>
      </c>
      <c r="AM27" s="48">
        <v>1.0082599999999999</v>
      </c>
      <c r="AN27" s="54">
        <f t="shared" si="76"/>
        <v>5.8385960915539048E-2</v>
      </c>
      <c r="AO27" s="55">
        <f t="shared" si="77"/>
        <v>2.6391879178899353</v>
      </c>
      <c r="AP27" s="53" t="str">
        <f t="shared" si="78"/>
        <v>2,64***</v>
      </c>
      <c r="AS27"/>
      <c r="AT27"/>
    </row>
    <row r="28" spans="1:46" ht="30">
      <c r="A28" s="47" t="s">
        <v>140</v>
      </c>
      <c r="B28" s="48" t="s">
        <v>142</v>
      </c>
      <c r="C28" s="48"/>
      <c r="D28" s="49">
        <v>-6.0420000000000001E-2</v>
      </c>
      <c r="E28" s="53">
        <f t="shared" si="55"/>
        <v>9.5806784659812783E-3</v>
      </c>
      <c r="F28" s="53">
        <f t="shared" si="56"/>
        <v>0.94193079956763748</v>
      </c>
      <c r="G28" s="53" t="str">
        <f t="shared" si="57"/>
        <v>0,94</v>
      </c>
      <c r="H28" s="48"/>
      <c r="I28" s="49">
        <v>-4.3899999999999998E-3</v>
      </c>
      <c r="J28" s="54">
        <f t="shared" si="58"/>
        <v>4.1640738163827576E-4</v>
      </c>
      <c r="K28" s="54">
        <f t="shared" si="59"/>
        <v>0.99562144598645719</v>
      </c>
      <c r="L28" s="53" t="str">
        <f t="shared" si="60"/>
        <v>1</v>
      </c>
      <c r="M28" s="48" t="s">
        <v>104</v>
      </c>
      <c r="N28" s="48">
        <v>1.0752999999999999</v>
      </c>
      <c r="O28" s="54">
        <f t="shared" si="61"/>
        <v>1.153451363941955E-2</v>
      </c>
      <c r="P28" s="54">
        <f t="shared" si="62"/>
        <v>2.9086003604976418</v>
      </c>
      <c r="Q28" s="53" t="str">
        <f t="shared" si="63"/>
        <v>2,91***</v>
      </c>
      <c r="R28" s="48" t="s">
        <v>104</v>
      </c>
      <c r="S28" s="48">
        <v>0.36937999999999999</v>
      </c>
      <c r="T28" s="54">
        <f t="shared" si="64"/>
        <v>3.0789144881936976E-2</v>
      </c>
      <c r="U28" s="54">
        <f t="shared" si="65"/>
        <v>1.4330795591110479</v>
      </c>
      <c r="V28" s="53" t="str">
        <f t="shared" si="66"/>
        <v>1,43***</v>
      </c>
      <c r="W28" s="48"/>
      <c r="X28" s="49">
        <v>-0.15972</v>
      </c>
      <c r="Y28" s="54">
        <f t="shared" si="67"/>
        <v>1.9970235560572595E-2</v>
      </c>
      <c r="Z28" s="54">
        <f t="shared" si="68"/>
        <v>0.85533038042715082</v>
      </c>
      <c r="AA28" s="53" t="str">
        <f t="shared" si="69"/>
        <v>0,86</v>
      </c>
      <c r="AB28" s="48" t="s">
        <v>104</v>
      </c>
      <c r="AC28" s="48">
        <v>0.26128000000000001</v>
      </c>
      <c r="AD28" s="54">
        <f t="shared" si="70"/>
        <v>6.1076318180315302E-2</v>
      </c>
      <c r="AE28" s="54">
        <f t="shared" si="71"/>
        <v>1.2803543677121199</v>
      </c>
      <c r="AF28" s="53" t="str">
        <f t="shared" si="72"/>
        <v>1,28***</v>
      </c>
      <c r="AG28" s="48" t="s">
        <v>104</v>
      </c>
      <c r="AH28" s="48">
        <v>0.78885000000000005</v>
      </c>
      <c r="AI28" s="54">
        <f t="shared" si="73"/>
        <v>1.0505970672155114E-2</v>
      </c>
      <c r="AJ28" s="54">
        <f t="shared" si="74"/>
        <v>2.188247735081732</v>
      </c>
      <c r="AK28" s="53" t="str">
        <f t="shared" si="75"/>
        <v>2,19***</v>
      </c>
      <c r="AL28" s="48" t="s">
        <v>104</v>
      </c>
      <c r="AM28" s="48">
        <v>0.99587000000000003</v>
      </c>
      <c r="AN28" s="54">
        <f t="shared" si="76"/>
        <v>5.7708510785066787E-2</v>
      </c>
      <c r="AO28" s="55">
        <f t="shared" si="77"/>
        <v>2.6085655187501531</v>
      </c>
      <c r="AP28" s="53" t="str">
        <f t="shared" si="78"/>
        <v>2,61***</v>
      </c>
      <c r="AS28"/>
      <c r="AT28"/>
    </row>
    <row r="29" spans="1:46">
      <c r="A29" s="47" t="s">
        <v>140</v>
      </c>
      <c r="B29" s="48" t="s">
        <v>132</v>
      </c>
      <c r="C29" s="48"/>
      <c r="D29" s="49">
        <v>-7.6160000000000005E-2</v>
      </c>
      <c r="E29" s="53">
        <f t="shared" si="55"/>
        <v>9.4324704591802182E-3</v>
      </c>
      <c r="F29" s="53">
        <f t="shared" si="56"/>
        <v>0.92735963043341163</v>
      </c>
      <c r="G29" s="53" t="str">
        <f t="shared" si="57"/>
        <v>0,93</v>
      </c>
      <c r="H29" s="48"/>
      <c r="I29" s="49">
        <v>-8.0649999999999999E-2</v>
      </c>
      <c r="J29" s="54">
        <f t="shared" si="58"/>
        <v>3.858445773123057E-4</v>
      </c>
      <c r="K29" s="54">
        <f t="shared" si="59"/>
        <v>0.92254641230980516</v>
      </c>
      <c r="L29" s="53" t="str">
        <f t="shared" si="60"/>
        <v>0,92</v>
      </c>
      <c r="M29" s="48"/>
      <c r="N29" s="49">
        <v>-1.626E-2</v>
      </c>
      <c r="O29" s="54">
        <f t="shared" si="61"/>
        <v>3.9019471562290009E-3</v>
      </c>
      <c r="P29" s="54">
        <f t="shared" si="62"/>
        <v>0.98393441284460992</v>
      </c>
      <c r="Q29" s="53" t="str">
        <f t="shared" si="63"/>
        <v>0,98</v>
      </c>
      <c r="R29" s="48" t="s">
        <v>104</v>
      </c>
      <c r="S29" s="49">
        <v>-0.18126999999999999</v>
      </c>
      <c r="T29" s="54">
        <f t="shared" si="64"/>
        <v>1.7986739850940327E-2</v>
      </c>
      <c r="U29" s="54">
        <f t="shared" si="65"/>
        <v>0.83719211151437012</v>
      </c>
      <c r="V29" s="53" t="str">
        <f t="shared" si="66"/>
        <v>0,84***</v>
      </c>
      <c r="W29" s="48"/>
      <c r="X29" s="49">
        <v>-3.662E-2</v>
      </c>
      <c r="Y29" s="54">
        <f t="shared" si="67"/>
        <v>2.2527354081427513E-2</v>
      </c>
      <c r="Z29" s="54">
        <f t="shared" si="68"/>
        <v>0.96485243141178312</v>
      </c>
      <c r="AA29" s="53" t="str">
        <f t="shared" si="69"/>
        <v>0,96</v>
      </c>
      <c r="AB29" s="48"/>
      <c r="AC29" s="49">
        <v>-6.7710000000000006E-2</v>
      </c>
      <c r="AD29" s="54">
        <f t="shared" si="70"/>
        <v>4.4719302060005135E-2</v>
      </c>
      <c r="AE29" s="54">
        <f t="shared" si="71"/>
        <v>0.93745915633825438</v>
      </c>
      <c r="AF29" s="53" t="str">
        <f t="shared" si="72"/>
        <v>0,94</v>
      </c>
      <c r="AG29" s="48"/>
      <c r="AH29" s="48">
        <v>0.12998999999999999</v>
      </c>
      <c r="AI29" s="54">
        <f t="shared" si="73"/>
        <v>5.4639194364902843E-3</v>
      </c>
      <c r="AJ29" s="54">
        <f t="shared" si="74"/>
        <v>1.1380585102201004</v>
      </c>
      <c r="AK29" s="53" t="str">
        <f t="shared" si="75"/>
        <v>1,14</v>
      </c>
      <c r="AL29" s="48" t="s">
        <v>104</v>
      </c>
      <c r="AM29" s="49">
        <v>-0.52524999999999999</v>
      </c>
      <c r="AN29" s="54">
        <f t="shared" si="76"/>
        <v>1.3202873205789369E-2</v>
      </c>
      <c r="AO29" s="55">
        <f t="shared" si="77"/>
        <v>0.59680208905970611</v>
      </c>
      <c r="AP29" s="53" t="str">
        <f t="shared" si="78"/>
        <v>0,6***</v>
      </c>
      <c r="AS29"/>
      <c r="AT29"/>
    </row>
    <row r="30" spans="1:46" ht="30">
      <c r="A30" s="47" t="s">
        <v>129</v>
      </c>
      <c r="B30" s="48" t="s">
        <v>130</v>
      </c>
      <c r="C30" s="48" t="s">
        <v>104</v>
      </c>
      <c r="D30" s="48">
        <v>0.59684999999999999</v>
      </c>
      <c r="E30" s="53">
        <f t="shared" si="55"/>
        <v>1.8322914243738539E-2</v>
      </c>
      <c r="F30" s="53">
        <f t="shared" si="56"/>
        <v>1.8014295464873626</v>
      </c>
      <c r="G30" s="53" t="str">
        <f t="shared" si="57"/>
        <v>1,8***</v>
      </c>
      <c r="H30" s="48" t="s">
        <v>104</v>
      </c>
      <c r="I30" s="48">
        <v>1.0867199999999999</v>
      </c>
      <c r="J30" s="54">
        <f t="shared" si="58"/>
        <v>1.2388650099997534E-3</v>
      </c>
      <c r="K30" s="54">
        <f t="shared" si="59"/>
        <v>2.9621006423691232</v>
      </c>
      <c r="L30" s="53" t="str">
        <f t="shared" si="60"/>
        <v>2,96***</v>
      </c>
      <c r="M30" s="48" t="s">
        <v>104</v>
      </c>
      <c r="N30" s="48">
        <v>0.82313000000000003</v>
      </c>
      <c r="O30" s="54">
        <f t="shared" si="61"/>
        <v>8.9867200246620468E-3</v>
      </c>
      <c r="P30" s="54">
        <f t="shared" si="62"/>
        <v>2.2661360435773679</v>
      </c>
      <c r="Q30" s="53" t="str">
        <f t="shared" si="63"/>
        <v>2,27***</v>
      </c>
      <c r="R30" s="48" t="s">
        <v>104</v>
      </c>
      <c r="S30" s="48">
        <v>0.87283999999999995</v>
      </c>
      <c r="T30" s="54">
        <f t="shared" si="64"/>
        <v>4.9932544656708634E-2</v>
      </c>
      <c r="U30" s="54">
        <f t="shared" si="65"/>
        <v>2.3241083620970957</v>
      </c>
      <c r="V30" s="53" t="str">
        <f t="shared" si="66"/>
        <v>2,32***</v>
      </c>
      <c r="W30" s="48" t="s">
        <v>104</v>
      </c>
      <c r="X30" s="48">
        <v>0.54832000000000003</v>
      </c>
      <c r="Y30" s="54">
        <f t="shared" si="67"/>
        <v>3.9722672696744905E-2</v>
      </c>
      <c r="Z30" s="54">
        <f t="shared" si="68"/>
        <v>1.7013323977193908</v>
      </c>
      <c r="AA30" s="53" t="str">
        <f t="shared" si="69"/>
        <v>1,7***</v>
      </c>
      <c r="AB30" s="48" t="s">
        <v>104</v>
      </c>
      <c r="AC30" s="48">
        <v>0.56833</v>
      </c>
      <c r="AD30" s="54">
        <f t="shared" si="70"/>
        <v>8.1244269372712577E-2</v>
      </c>
      <c r="AE30" s="54">
        <f t="shared" si="71"/>
        <v>1.7031389291645012</v>
      </c>
      <c r="AF30" s="53" t="str">
        <f t="shared" si="72"/>
        <v>1,7***</v>
      </c>
      <c r="AG30" s="48" t="s">
        <v>104</v>
      </c>
      <c r="AH30" s="48">
        <v>0.64888999999999997</v>
      </c>
      <c r="AI30" s="54">
        <f t="shared" si="73"/>
        <v>9.1463676877983138E-3</v>
      </c>
      <c r="AJ30" s="54">
        <f t="shared" si="74"/>
        <v>1.9050613219486336</v>
      </c>
      <c r="AK30" s="53" t="str">
        <f t="shared" si="75"/>
        <v>1,91***</v>
      </c>
      <c r="AL30" s="48" t="s">
        <v>104</v>
      </c>
      <c r="AM30" s="48">
        <v>1.2950699999999999</v>
      </c>
      <c r="AN30" s="54">
        <f t="shared" si="76"/>
        <v>7.6300310479253175E-2</v>
      </c>
      <c r="AO30" s="55">
        <f t="shared" si="77"/>
        <v>3.4489602361670171</v>
      </c>
      <c r="AP30" s="53" t="str">
        <f t="shared" si="78"/>
        <v>3,45***</v>
      </c>
      <c r="AS30"/>
      <c r="AT30"/>
    </row>
    <row r="31" spans="1:46" ht="45">
      <c r="A31" s="47" t="s">
        <v>129</v>
      </c>
      <c r="B31" s="48" t="s">
        <v>131</v>
      </c>
      <c r="C31" s="48" t="s">
        <v>104</v>
      </c>
      <c r="D31" s="48">
        <v>0.38235999999999998</v>
      </c>
      <c r="E31" s="53">
        <f t="shared" si="55"/>
        <v>1.4838213961094648E-2</v>
      </c>
      <c r="F31" s="53">
        <f t="shared" si="56"/>
        <v>1.4588289117683113</v>
      </c>
      <c r="G31" s="53" t="str">
        <f t="shared" si="57"/>
        <v>1,46***</v>
      </c>
      <c r="H31" s="48" t="s">
        <v>104</v>
      </c>
      <c r="I31" s="48">
        <v>0.64749000000000001</v>
      </c>
      <c r="J31" s="54">
        <f t="shared" si="58"/>
        <v>7.9884057735634165E-4</v>
      </c>
      <c r="K31" s="54">
        <f t="shared" si="59"/>
        <v>1.9100113153879548</v>
      </c>
      <c r="L31" s="53" t="str">
        <f t="shared" si="60"/>
        <v>1,91***</v>
      </c>
      <c r="M31" s="48" t="s">
        <v>104</v>
      </c>
      <c r="N31" s="48">
        <v>0.41304000000000002</v>
      </c>
      <c r="O31" s="54">
        <f t="shared" si="61"/>
        <v>5.9815858896812716E-3</v>
      </c>
      <c r="P31" s="54">
        <f t="shared" si="62"/>
        <v>1.5083464651354015</v>
      </c>
      <c r="Q31" s="53" t="str">
        <f t="shared" si="63"/>
        <v>1,51***</v>
      </c>
      <c r="R31" s="48" t="s">
        <v>104</v>
      </c>
      <c r="S31" s="48">
        <v>0.60068999999999995</v>
      </c>
      <c r="T31" s="54">
        <f t="shared" si="64"/>
        <v>3.8493571410722682E-2</v>
      </c>
      <c r="U31" s="54">
        <f t="shared" si="65"/>
        <v>1.7916817942628633</v>
      </c>
      <c r="V31" s="53" t="str">
        <f t="shared" si="66"/>
        <v>1,79***</v>
      </c>
      <c r="W31" s="48" t="s">
        <v>104</v>
      </c>
      <c r="X31" s="48">
        <v>0.41865999999999998</v>
      </c>
      <c r="Y31" s="54">
        <f t="shared" si="67"/>
        <v>3.5061523897750614E-2</v>
      </c>
      <c r="Z31" s="54">
        <f t="shared" si="68"/>
        <v>1.5016941829683059</v>
      </c>
      <c r="AA31" s="53" t="str">
        <f t="shared" si="69"/>
        <v>1,5***</v>
      </c>
      <c r="AB31" s="48" t="s">
        <v>104</v>
      </c>
      <c r="AC31" s="48">
        <v>0.36786000000000002</v>
      </c>
      <c r="AD31" s="54">
        <f t="shared" si="70"/>
        <v>6.7481846369242107E-2</v>
      </c>
      <c r="AE31" s="54">
        <f t="shared" si="71"/>
        <v>1.4146346622443269</v>
      </c>
      <c r="AF31" s="53" t="str">
        <f t="shared" si="72"/>
        <v>1,41***</v>
      </c>
      <c r="AG31" s="48" t="s">
        <v>107</v>
      </c>
      <c r="AH31" s="48">
        <v>0.26229999999999998</v>
      </c>
      <c r="AI31" s="54">
        <f t="shared" si="73"/>
        <v>6.232040072634587E-3</v>
      </c>
      <c r="AJ31" s="54">
        <f t="shared" si="74"/>
        <v>1.298047367486491</v>
      </c>
      <c r="AK31" s="53" t="str">
        <f t="shared" si="75"/>
        <v>1,3**</v>
      </c>
      <c r="AL31" s="48" t="s">
        <v>104</v>
      </c>
      <c r="AM31" s="48">
        <v>0.62553000000000003</v>
      </c>
      <c r="AN31" s="54">
        <f t="shared" si="76"/>
        <v>4.0572354228672447E-2</v>
      </c>
      <c r="AO31" s="55">
        <f t="shared" si="77"/>
        <v>1.8339694234982575</v>
      </c>
      <c r="AP31" s="53" t="str">
        <f t="shared" si="78"/>
        <v>1,83***</v>
      </c>
      <c r="AS31"/>
      <c r="AT31"/>
    </row>
    <row r="32" spans="1:46">
      <c r="A32" s="47" t="s">
        <v>129</v>
      </c>
      <c r="B32" s="48" t="s">
        <v>132</v>
      </c>
      <c r="C32" s="48" t="s">
        <v>107</v>
      </c>
      <c r="D32" s="48">
        <v>0.30625999999999998</v>
      </c>
      <c r="E32" s="53">
        <f t="shared" si="55"/>
        <v>1.3765889555430073E-2</v>
      </c>
      <c r="F32" s="53">
        <f t="shared" si="56"/>
        <v>1.3534026219277753</v>
      </c>
      <c r="G32" s="53" t="str">
        <f t="shared" si="57"/>
        <v>1,35**</v>
      </c>
      <c r="H32" s="48" t="s">
        <v>104</v>
      </c>
      <c r="I32" s="48">
        <v>0.81094999999999995</v>
      </c>
      <c r="J32" s="54">
        <f t="shared" si="58"/>
        <v>9.4056386470533734E-4</v>
      </c>
      <c r="K32" s="54">
        <f t="shared" si="59"/>
        <v>2.2488687672544883</v>
      </c>
      <c r="L32" s="53" t="str">
        <f t="shared" si="60"/>
        <v>2,25***</v>
      </c>
      <c r="M32" s="48" t="s">
        <v>104</v>
      </c>
      <c r="N32" s="48">
        <v>0.47549999999999998</v>
      </c>
      <c r="O32" s="54">
        <f t="shared" si="61"/>
        <v>6.3646566148208589E-3</v>
      </c>
      <c r="P32" s="54">
        <f t="shared" si="62"/>
        <v>1.6049434855272529</v>
      </c>
      <c r="Q32" s="53" t="str">
        <f t="shared" si="63"/>
        <v>1,6***</v>
      </c>
      <c r="R32" s="48" t="s">
        <v>104</v>
      </c>
      <c r="S32" s="48">
        <v>0.62155000000000005</v>
      </c>
      <c r="T32" s="54">
        <f t="shared" si="64"/>
        <v>3.9273114311213435E-2</v>
      </c>
      <c r="U32" s="54">
        <f t="shared" si="65"/>
        <v>1.8279655884516013</v>
      </c>
      <c r="V32" s="53" t="str">
        <f t="shared" si="66"/>
        <v>1,83***</v>
      </c>
      <c r="W32" s="48" t="s">
        <v>107</v>
      </c>
      <c r="X32" s="48">
        <v>0.24834999999999999</v>
      </c>
      <c r="Y32" s="54">
        <f t="shared" si="67"/>
        <v>2.9734262203832258E-2</v>
      </c>
      <c r="Z32" s="54">
        <f t="shared" si="68"/>
        <v>1.2735261797680708</v>
      </c>
      <c r="AA32" s="53" t="str">
        <f t="shared" si="69"/>
        <v>1,27**</v>
      </c>
      <c r="AB32" s="48" t="s">
        <v>104</v>
      </c>
      <c r="AC32" s="48">
        <v>0.20784</v>
      </c>
      <c r="AD32" s="54">
        <f t="shared" si="70"/>
        <v>5.8082679306343039E-2</v>
      </c>
      <c r="AE32" s="54">
        <f t="shared" si="71"/>
        <v>1.2175981518523611</v>
      </c>
      <c r="AF32" s="53" t="str">
        <f t="shared" si="72"/>
        <v>1,22***</v>
      </c>
      <c r="AG32" s="48" t="s">
        <v>105</v>
      </c>
      <c r="AH32" s="48">
        <v>0.30896000000000001</v>
      </c>
      <c r="AI32" s="54">
        <f t="shared" si="73"/>
        <v>6.5277747063930639E-3</v>
      </c>
      <c r="AJ32" s="54">
        <f t="shared" si="74"/>
        <v>1.3596447831562668</v>
      </c>
      <c r="AK32" s="53" t="str">
        <f t="shared" si="75"/>
        <v>1,36*</v>
      </c>
      <c r="AL32" s="48" t="s">
        <v>104</v>
      </c>
      <c r="AM32" s="48">
        <v>0.44932</v>
      </c>
      <c r="AN32" s="54">
        <f t="shared" si="76"/>
        <v>3.4242010729289458E-2</v>
      </c>
      <c r="AO32" s="55">
        <f t="shared" si="77"/>
        <v>1.5478224488199968</v>
      </c>
      <c r="AP32" s="53" t="str">
        <f t="shared" si="78"/>
        <v>1,55***</v>
      </c>
      <c r="AS32"/>
      <c r="AT32"/>
    </row>
    <row r="33" spans="1:46" ht="45">
      <c r="A33" s="47" t="s">
        <v>111</v>
      </c>
      <c r="B33" s="48" t="s">
        <v>112</v>
      </c>
      <c r="C33" s="48" t="s">
        <v>104</v>
      </c>
      <c r="D33" s="49">
        <v>-0.22980999999999999</v>
      </c>
      <c r="E33" s="53">
        <f t="shared" si="55"/>
        <v>8.0999054685053501E-3</v>
      </c>
      <c r="F33" s="53">
        <f t="shared" si="56"/>
        <v>0.79634761373761276</v>
      </c>
      <c r="G33" s="53" t="str">
        <f t="shared" si="57"/>
        <v>0,8***</v>
      </c>
      <c r="H33" s="48" t="s">
        <v>104</v>
      </c>
      <c r="I33" s="49">
        <v>-0.41732999999999998</v>
      </c>
      <c r="J33" s="54">
        <f t="shared" si="58"/>
        <v>2.755764108720673E-4</v>
      </c>
      <c r="K33" s="54">
        <f t="shared" si="59"/>
        <v>0.6588975046329627</v>
      </c>
      <c r="L33" s="53" t="str">
        <f t="shared" si="60"/>
        <v>0,66***</v>
      </c>
      <c r="M33" s="48" t="s">
        <v>104</v>
      </c>
      <c r="N33" s="49">
        <v>-0.40322999999999998</v>
      </c>
      <c r="O33" s="54">
        <f t="shared" si="61"/>
        <v>2.6531790804358228E-3</v>
      </c>
      <c r="P33" s="54">
        <f t="shared" si="62"/>
        <v>0.6690388403935148</v>
      </c>
      <c r="Q33" s="53" t="str">
        <f t="shared" si="63"/>
        <v>0,67***</v>
      </c>
      <c r="R33" s="48" t="s">
        <v>104</v>
      </c>
      <c r="S33" s="49">
        <v>-0.29453000000000001</v>
      </c>
      <c r="T33" s="54">
        <f t="shared" si="64"/>
        <v>1.6091685600792913E-2</v>
      </c>
      <c r="U33" s="54">
        <f t="shared" si="65"/>
        <v>0.74898688464929963</v>
      </c>
      <c r="V33" s="53" t="str">
        <f t="shared" si="66"/>
        <v>0,75***</v>
      </c>
      <c r="W33" s="48" t="s">
        <v>104</v>
      </c>
      <c r="X33" s="49">
        <v>-0.35537999999999997</v>
      </c>
      <c r="Y33" s="54">
        <f t="shared" si="67"/>
        <v>1.6479845188965603E-2</v>
      </c>
      <c r="Z33" s="54">
        <f t="shared" si="68"/>
        <v>0.70583605346587819</v>
      </c>
      <c r="AA33" s="53" t="str">
        <f t="shared" si="69"/>
        <v>0,71***</v>
      </c>
      <c r="AB33" s="48" t="s">
        <v>104</v>
      </c>
      <c r="AC33" s="49">
        <v>-0.40962999999999999</v>
      </c>
      <c r="AD33" s="54">
        <f t="shared" si="70"/>
        <v>3.2185636937329648E-2</v>
      </c>
      <c r="AE33" s="54">
        <f t="shared" si="71"/>
        <v>0.67471357242991248</v>
      </c>
      <c r="AF33" s="53" t="str">
        <f t="shared" si="72"/>
        <v>0,67***</v>
      </c>
      <c r="AG33" s="48" t="s">
        <v>105</v>
      </c>
      <c r="AH33" s="49">
        <v>-0.19683</v>
      </c>
      <c r="AI33" s="54">
        <f t="shared" si="73"/>
        <v>3.946664555226076E-3</v>
      </c>
      <c r="AJ33" s="54">
        <f t="shared" si="74"/>
        <v>0.82203539716613649</v>
      </c>
      <c r="AK33" s="53" t="str">
        <f t="shared" si="75"/>
        <v>0,82*</v>
      </c>
      <c r="AL33" s="48" t="s">
        <v>104</v>
      </c>
      <c r="AM33" s="49">
        <v>-0.50009999999999999</v>
      </c>
      <c r="AN33" s="54">
        <f t="shared" si="76"/>
        <v>1.3534585069609625E-2</v>
      </c>
      <c r="AO33" s="55">
        <f t="shared" si="77"/>
        <v>0.61179627481065402</v>
      </c>
      <c r="AP33" s="53" t="str">
        <f t="shared" si="78"/>
        <v>0,61***</v>
      </c>
      <c r="AS33"/>
      <c r="AT33"/>
    </row>
    <row r="34" spans="1:46" ht="30">
      <c r="A34" s="47" t="s">
        <v>111</v>
      </c>
      <c r="B34" s="48" t="s">
        <v>113</v>
      </c>
      <c r="C34" s="48"/>
      <c r="D34" s="49">
        <v>-9.7420000000000007E-2</v>
      </c>
      <c r="E34" s="53">
        <f t="shared" si="55"/>
        <v>9.2358853533468475E-3</v>
      </c>
      <c r="F34" s="53">
        <f t="shared" si="56"/>
        <v>0.90803223451064807</v>
      </c>
      <c r="G34" s="53" t="str">
        <f t="shared" si="57"/>
        <v>0,91</v>
      </c>
      <c r="H34" s="48" t="s">
        <v>107</v>
      </c>
      <c r="I34" s="48">
        <v>0.22542999999999999</v>
      </c>
      <c r="J34" s="54">
        <f t="shared" si="58"/>
        <v>5.2393963694889983E-4</v>
      </c>
      <c r="K34" s="54">
        <f t="shared" si="59"/>
        <v>1.2527288466798252</v>
      </c>
      <c r="L34" s="53" t="str">
        <f t="shared" si="60"/>
        <v>1,25**</v>
      </c>
      <c r="M34" s="48" t="s">
        <v>104</v>
      </c>
      <c r="N34" s="48">
        <v>0.33417000000000002</v>
      </c>
      <c r="O34" s="54">
        <f t="shared" si="61"/>
        <v>5.5304516107930355E-3</v>
      </c>
      <c r="P34" s="54">
        <f t="shared" si="62"/>
        <v>1.3945862003139367</v>
      </c>
      <c r="Q34" s="53" t="str">
        <f t="shared" si="63"/>
        <v>1,39***</v>
      </c>
      <c r="R34" s="48" t="s">
        <v>104</v>
      </c>
      <c r="S34" s="48">
        <v>0.22564999999999999</v>
      </c>
      <c r="T34" s="54">
        <f t="shared" si="64"/>
        <v>2.6777519482573512E-2</v>
      </c>
      <c r="U34" s="54">
        <f t="shared" si="65"/>
        <v>1.2463586098712001</v>
      </c>
      <c r="V34" s="53" t="str">
        <f t="shared" si="66"/>
        <v>1,25***</v>
      </c>
      <c r="W34" s="48"/>
      <c r="X34" s="49">
        <v>-2.7470000000000001E-2</v>
      </c>
      <c r="Y34" s="54">
        <f t="shared" si="67"/>
        <v>2.2729718607272263E-2</v>
      </c>
      <c r="Z34" s="54">
        <f t="shared" si="68"/>
        <v>0.97351975665943724</v>
      </c>
      <c r="AA34" s="53" t="str">
        <f t="shared" si="69"/>
        <v>0,97</v>
      </c>
      <c r="AB34" s="48" t="s">
        <v>104</v>
      </c>
      <c r="AC34" s="48">
        <v>0.13718</v>
      </c>
      <c r="AD34" s="54">
        <f t="shared" si="70"/>
        <v>5.433550340882546E-2</v>
      </c>
      <c r="AE34" s="54">
        <f t="shared" si="71"/>
        <v>1.1390453973656227</v>
      </c>
      <c r="AF34" s="53" t="str">
        <f t="shared" si="72"/>
        <v>1,14***</v>
      </c>
      <c r="AG34" s="48" t="s">
        <v>105</v>
      </c>
      <c r="AH34" s="49">
        <v>-0.19917000000000001</v>
      </c>
      <c r="AI34" s="54">
        <f t="shared" si="73"/>
        <v>3.9374764777733023E-3</v>
      </c>
      <c r="AJ34" s="54">
        <f t="shared" si="74"/>
        <v>0.82012164827960332</v>
      </c>
      <c r="AK34" s="53" t="str">
        <f t="shared" si="75"/>
        <v>0,82*</v>
      </c>
      <c r="AL34" s="48" t="s">
        <v>104</v>
      </c>
      <c r="AM34" s="48">
        <v>0.22736000000000001</v>
      </c>
      <c r="AN34" s="54">
        <f t="shared" si="76"/>
        <v>2.761426729356831E-2</v>
      </c>
      <c r="AO34" s="55">
        <f t="shared" si="77"/>
        <v>1.2482322712474592</v>
      </c>
      <c r="AP34" s="53" t="str">
        <f t="shared" si="78"/>
        <v>1,25***</v>
      </c>
      <c r="AS34"/>
      <c r="AT34"/>
    </row>
    <row r="35" spans="1:46" ht="45">
      <c r="A35" s="47" t="s">
        <v>111</v>
      </c>
      <c r="B35" s="48" t="s">
        <v>114</v>
      </c>
      <c r="C35" s="48" t="s">
        <v>104</v>
      </c>
      <c r="D35" s="49">
        <v>-0.31319000000000002</v>
      </c>
      <c r="E35" s="53">
        <f t="shared" si="55"/>
        <v>7.456756853353395E-3</v>
      </c>
      <c r="F35" s="53">
        <f t="shared" si="56"/>
        <v>0.73311602826462596</v>
      </c>
      <c r="G35" s="53" t="str">
        <f t="shared" si="57"/>
        <v>0,73***</v>
      </c>
      <c r="H35" s="48" t="s">
        <v>104</v>
      </c>
      <c r="I35" s="49">
        <v>-1.1131</v>
      </c>
      <c r="J35" s="54">
        <f t="shared" si="58"/>
        <v>1.3744627345566824E-4</v>
      </c>
      <c r="K35" s="54">
        <f t="shared" si="59"/>
        <v>0.32863120001618096</v>
      </c>
      <c r="L35" s="53" t="str">
        <f t="shared" si="60"/>
        <v>0,33***</v>
      </c>
      <c r="M35" s="48" t="s">
        <v>104</v>
      </c>
      <c r="N35" s="49">
        <v>-0.62275000000000003</v>
      </c>
      <c r="O35" s="54">
        <f t="shared" si="61"/>
        <v>2.1313629154024343E-3</v>
      </c>
      <c r="P35" s="54">
        <f t="shared" si="62"/>
        <v>0.53745507941527659</v>
      </c>
      <c r="Q35" s="53" t="str">
        <f t="shared" si="63"/>
        <v>0,54***</v>
      </c>
      <c r="R35" s="48" t="s">
        <v>104</v>
      </c>
      <c r="S35" s="49">
        <v>-0.67010999999999998</v>
      </c>
      <c r="T35" s="54">
        <f t="shared" si="64"/>
        <v>1.1109203483683683E-2</v>
      </c>
      <c r="U35" s="54">
        <f t="shared" si="65"/>
        <v>0.51707744698724356</v>
      </c>
      <c r="V35" s="53" t="str">
        <f t="shared" si="66"/>
        <v>0,52***</v>
      </c>
      <c r="W35" s="48" t="s">
        <v>104</v>
      </c>
      <c r="X35" s="49">
        <v>-0.65642999999999996</v>
      </c>
      <c r="Y35" s="54">
        <f t="shared" si="67"/>
        <v>1.2248229812310019E-2</v>
      </c>
      <c r="Z35" s="54">
        <f t="shared" si="68"/>
        <v>0.52459486685303369</v>
      </c>
      <c r="AA35" s="53" t="str">
        <f t="shared" si="69"/>
        <v>0,52***</v>
      </c>
      <c r="AB35" s="48" t="s">
        <v>104</v>
      </c>
      <c r="AC35" s="49">
        <v>-0.63224000000000002</v>
      </c>
      <c r="AD35" s="54">
        <f t="shared" si="70"/>
        <v>2.5928802059644658E-2</v>
      </c>
      <c r="AE35" s="54">
        <f t="shared" si="71"/>
        <v>0.54355036380219579</v>
      </c>
      <c r="AF35" s="53" t="str">
        <f t="shared" si="72"/>
        <v>0,54***</v>
      </c>
      <c r="AG35" s="48" t="s">
        <v>104</v>
      </c>
      <c r="AH35" s="49">
        <v>-0.53247</v>
      </c>
      <c r="AI35" s="54">
        <f t="shared" si="73"/>
        <v>2.8245716103393499E-3</v>
      </c>
      <c r="AJ35" s="54">
        <f t="shared" si="74"/>
        <v>0.58831902560730709</v>
      </c>
      <c r="AK35" s="53" t="str">
        <f t="shared" si="75"/>
        <v>0,59***</v>
      </c>
      <c r="AL35" s="48" t="s">
        <v>104</v>
      </c>
      <c r="AM35" s="49">
        <v>-0.20152999999999999</v>
      </c>
      <c r="AN35" s="54">
        <f t="shared" si="76"/>
        <v>1.8158163385016204E-2</v>
      </c>
      <c r="AO35" s="55">
        <f t="shared" si="77"/>
        <v>0.82079329800071554</v>
      </c>
      <c r="AP35" s="53" t="str">
        <f t="shared" si="78"/>
        <v>0,82***</v>
      </c>
      <c r="AS35"/>
      <c r="AT35"/>
    </row>
    <row r="36" spans="1:46">
      <c r="A36" s="47" t="s">
        <v>124</v>
      </c>
      <c r="B36" s="48" t="s">
        <v>125</v>
      </c>
      <c r="C36" s="48" t="s">
        <v>104</v>
      </c>
      <c r="D36" s="48">
        <v>0.42036000000000001</v>
      </c>
      <c r="E36" s="53">
        <f t="shared" si="7"/>
        <v>1.5404063530467789E-2</v>
      </c>
      <c r="F36" s="53">
        <f t="shared" si="8"/>
        <v>1.5144607899497127</v>
      </c>
      <c r="G36" s="53" t="str">
        <f t="shared" si="9"/>
        <v>1,51***</v>
      </c>
      <c r="H36" s="48" t="s">
        <v>104</v>
      </c>
      <c r="I36" s="48">
        <v>0.82101999999999997</v>
      </c>
      <c r="J36" s="54">
        <f t="shared" si="48"/>
        <v>9.5007414812780557E-4</v>
      </c>
      <c r="K36" s="54">
        <f t="shared" si="10"/>
        <v>2.2716076584229548</v>
      </c>
      <c r="L36" s="53" t="str">
        <f t="shared" si="11"/>
        <v>2,27***</v>
      </c>
      <c r="M36" s="48" t="s">
        <v>104</v>
      </c>
      <c r="N36" s="48">
        <v>0.40862999999999999</v>
      </c>
      <c r="O36" s="54">
        <f t="shared" si="49"/>
        <v>5.9554219266962647E-3</v>
      </c>
      <c r="P36" s="54">
        <f t="shared" si="12"/>
        <v>1.5017488300248787</v>
      </c>
      <c r="Q36" s="53" t="str">
        <f t="shared" si="13"/>
        <v>1,5***</v>
      </c>
      <c r="R36" s="48" t="s">
        <v>104</v>
      </c>
      <c r="S36" s="48">
        <v>0.28234999999999999</v>
      </c>
      <c r="T36" s="54">
        <f t="shared" si="50"/>
        <v>2.8295471528770273E-2</v>
      </c>
      <c r="U36" s="54">
        <f t="shared" si="14"/>
        <v>1.3170116292212624</v>
      </c>
      <c r="V36" s="53" t="str">
        <f t="shared" si="15"/>
        <v>1,32***</v>
      </c>
      <c r="W36" s="48"/>
      <c r="X36" s="48">
        <v>0.12914999999999999</v>
      </c>
      <c r="Y36" s="54">
        <f t="shared" si="51"/>
        <v>2.648151165877205E-2</v>
      </c>
      <c r="Z36" s="54">
        <f t="shared" si="16"/>
        <v>1.1342100283535206</v>
      </c>
      <c r="AA36" s="53" t="str">
        <f t="shared" si="17"/>
        <v>1,13</v>
      </c>
      <c r="AB36" s="48" t="s">
        <v>105</v>
      </c>
      <c r="AC36" s="48">
        <v>0.12926000000000001</v>
      </c>
      <c r="AD36" s="54">
        <f t="shared" si="52"/>
        <v>5.3929982282097354E-2</v>
      </c>
      <c r="AE36" s="54">
        <f t="shared" si="18"/>
        <v>1.1305443815664549</v>
      </c>
      <c r="AF36" s="53" t="str">
        <f t="shared" si="19"/>
        <v>1,13*</v>
      </c>
      <c r="AG36" s="48" t="s">
        <v>105</v>
      </c>
      <c r="AH36" s="48">
        <v>0.34869</v>
      </c>
      <c r="AI36" s="54">
        <f t="shared" si="53"/>
        <v>6.7905474946155222E-3</v>
      </c>
      <c r="AJ36" s="54">
        <f t="shared" si="20"/>
        <v>1.4143767043287587</v>
      </c>
      <c r="AK36" s="53" t="str">
        <f t="shared" si="21"/>
        <v>1,41*</v>
      </c>
      <c r="AL36" s="48" t="s">
        <v>104</v>
      </c>
      <c r="AM36" s="48">
        <v>0.28843999999999997</v>
      </c>
      <c r="AN36" s="54">
        <f t="shared" si="54"/>
        <v>2.9302558271254536E-2</v>
      </c>
      <c r="AO36" s="55">
        <f t="shared" si="22"/>
        <v>1.3245471435270761</v>
      </c>
      <c r="AP36" s="53" t="str">
        <f t="shared" si="23"/>
        <v>1,32***</v>
      </c>
      <c r="AS36"/>
      <c r="AT36"/>
    </row>
    <row r="37" spans="1:46" ht="30">
      <c r="A37" s="47" t="s">
        <v>124</v>
      </c>
      <c r="B37" s="48" t="s">
        <v>126</v>
      </c>
      <c r="C37" s="48"/>
      <c r="D37" s="48">
        <v>4.7019999999999999E-2</v>
      </c>
      <c r="E37" s="53">
        <f t="shared" si="7"/>
        <v>1.0655778436191218E-2</v>
      </c>
      <c r="F37" s="53">
        <f t="shared" si="8"/>
        <v>1.0476299708894539</v>
      </c>
      <c r="G37" s="53" t="str">
        <f t="shared" si="9"/>
        <v>1,05</v>
      </c>
      <c r="H37" s="48" t="s">
        <v>105</v>
      </c>
      <c r="I37" s="48">
        <v>0.27478999999999998</v>
      </c>
      <c r="J37" s="54">
        <f t="shared" si="48"/>
        <v>5.5043560333323715E-4</v>
      </c>
      <c r="K37" s="54">
        <f t="shared" si="10"/>
        <v>1.3160801548641221</v>
      </c>
      <c r="L37" s="53" t="str">
        <f t="shared" si="11"/>
        <v>1,32*</v>
      </c>
      <c r="M37" s="48" t="s">
        <v>104</v>
      </c>
      <c r="N37" s="48">
        <v>0.26661000000000001</v>
      </c>
      <c r="O37" s="54">
        <f t="shared" si="49"/>
        <v>5.1710245365279781E-3</v>
      </c>
      <c r="P37" s="54">
        <f t="shared" si="12"/>
        <v>1.3039512805885682</v>
      </c>
      <c r="Q37" s="53" t="str">
        <f t="shared" si="13"/>
        <v>1,3***</v>
      </c>
      <c r="R37" s="48"/>
      <c r="S37" s="48">
        <v>3.5430000000000003E-2</v>
      </c>
      <c r="T37" s="54">
        <f t="shared" si="50"/>
        <v>2.2242213173538632E-2</v>
      </c>
      <c r="U37" s="54">
        <f t="shared" si="14"/>
        <v>1.0352629529210686</v>
      </c>
      <c r="V37" s="53" t="str">
        <f t="shared" si="15"/>
        <v>1,04</v>
      </c>
      <c r="W37" s="48"/>
      <c r="X37" s="48">
        <v>2.6040000000000001E-2</v>
      </c>
      <c r="Y37" s="54">
        <f t="shared" si="51"/>
        <v>2.3949193311357964E-2</v>
      </c>
      <c r="Z37" s="54">
        <f t="shared" si="16"/>
        <v>1.0257501752442946</v>
      </c>
      <c r="AA37" s="53" t="str">
        <f t="shared" si="17"/>
        <v>1,03</v>
      </c>
      <c r="AB37" s="48" t="s">
        <v>105</v>
      </c>
      <c r="AC37" s="48">
        <v>8.6830000000000004E-2</v>
      </c>
      <c r="AD37" s="54">
        <f t="shared" si="52"/>
        <v>5.1805663514167669E-2</v>
      </c>
      <c r="AE37" s="54">
        <f t="shared" si="18"/>
        <v>1.0860118869111333</v>
      </c>
      <c r="AF37" s="53" t="str">
        <f t="shared" si="19"/>
        <v>1,09*</v>
      </c>
      <c r="AG37" s="48"/>
      <c r="AH37" s="48">
        <v>3.3570000000000003E-2</v>
      </c>
      <c r="AI37" s="54">
        <f t="shared" si="53"/>
        <v>4.9641830069237034E-3</v>
      </c>
      <c r="AJ37" s="54">
        <f t="shared" si="20"/>
        <v>1.0339703546120496</v>
      </c>
      <c r="AK37" s="53" t="str">
        <f t="shared" si="21"/>
        <v>1,03</v>
      </c>
      <c r="AL37" s="48" t="s">
        <v>105</v>
      </c>
      <c r="AM37" s="48">
        <v>0.10158</v>
      </c>
      <c r="AN37" s="54">
        <f t="shared" si="54"/>
        <v>2.4430239054841395E-2</v>
      </c>
      <c r="AO37" s="55">
        <f t="shared" si="22"/>
        <v>1.1043064245867429</v>
      </c>
      <c r="AP37" s="53" t="str">
        <f t="shared" si="23"/>
        <v>1,1*</v>
      </c>
      <c r="AS37"/>
      <c r="AT37"/>
    </row>
    <row r="38" spans="1:46" ht="45">
      <c r="A38" s="47" t="s">
        <v>124</v>
      </c>
      <c r="B38" s="48" t="s">
        <v>127</v>
      </c>
      <c r="C38" s="48" t="s">
        <v>104</v>
      </c>
      <c r="D38" s="48">
        <v>0.57452000000000003</v>
      </c>
      <c r="E38" s="53">
        <f t="shared" si="7"/>
        <v>1.7925550893002552E-2</v>
      </c>
      <c r="F38" s="53">
        <f t="shared" si="8"/>
        <v>1.7623625033748487</v>
      </c>
      <c r="G38" s="53" t="str">
        <f t="shared" si="9"/>
        <v>1,76***</v>
      </c>
      <c r="H38" s="48" t="s">
        <v>104</v>
      </c>
      <c r="I38" s="48">
        <v>0.66971999999999998</v>
      </c>
      <c r="J38" s="54">
        <f t="shared" si="48"/>
        <v>8.1678298980665651E-4</v>
      </c>
      <c r="K38" s="54">
        <f t="shared" si="10"/>
        <v>1.9529112528434003</v>
      </c>
      <c r="L38" s="53" t="str">
        <f t="shared" si="11"/>
        <v>1,95***</v>
      </c>
      <c r="M38" s="48" t="s">
        <v>104</v>
      </c>
      <c r="N38" s="48">
        <v>0.62043999999999999</v>
      </c>
      <c r="O38" s="54">
        <f t="shared" si="49"/>
        <v>7.350057065112132E-3</v>
      </c>
      <c r="P38" s="54">
        <f t="shared" si="12"/>
        <v>1.8534269668902319</v>
      </c>
      <c r="Q38" s="53" t="str">
        <f t="shared" si="13"/>
        <v>1,85***</v>
      </c>
      <c r="R38" s="48" t="s">
        <v>104</v>
      </c>
      <c r="S38" s="48">
        <v>0.53205999999999998</v>
      </c>
      <c r="T38" s="54">
        <f t="shared" si="50"/>
        <v>3.6032370489541457E-2</v>
      </c>
      <c r="U38" s="54">
        <f t="shared" si="14"/>
        <v>1.6771252924653961</v>
      </c>
      <c r="V38" s="53" t="str">
        <f t="shared" si="15"/>
        <v>1,68***</v>
      </c>
      <c r="W38" s="48" t="s">
        <v>104</v>
      </c>
      <c r="X38" s="48">
        <v>0.42963000000000001</v>
      </c>
      <c r="Y38" s="54">
        <f t="shared" si="51"/>
        <v>3.5434562173337424E-2</v>
      </c>
      <c r="Z38" s="54">
        <f t="shared" si="16"/>
        <v>1.5176715092849518</v>
      </c>
      <c r="AA38" s="53" t="str">
        <f t="shared" si="17"/>
        <v>1,52***</v>
      </c>
      <c r="AB38" s="48" t="s">
        <v>104</v>
      </c>
      <c r="AC38" s="48">
        <v>0.45195999999999997</v>
      </c>
      <c r="AD38" s="54">
        <f t="shared" si="52"/>
        <v>7.2970509352687188E-2</v>
      </c>
      <c r="AE38" s="54">
        <f t="shared" si="18"/>
        <v>1.5296945386927843</v>
      </c>
      <c r="AF38" s="53" t="str">
        <f t="shared" si="19"/>
        <v>1,53***</v>
      </c>
      <c r="AG38" s="48" t="s">
        <v>104</v>
      </c>
      <c r="AH38" s="48">
        <v>0.49758000000000002</v>
      </c>
      <c r="AI38" s="54">
        <f t="shared" si="53"/>
        <v>7.8721559793376531E-3</v>
      </c>
      <c r="AJ38" s="54">
        <f t="shared" si="20"/>
        <v>1.6396607252723348</v>
      </c>
      <c r="AK38" s="53" t="str">
        <f t="shared" si="21"/>
        <v>1,64***</v>
      </c>
      <c r="AL38" s="48"/>
      <c r="AM38" s="48">
        <v>8.6110000000000006E-2</v>
      </c>
      <c r="AN38" s="54">
        <f t="shared" si="54"/>
        <v>2.4064236323465459E-2</v>
      </c>
      <c r="AO38" s="55">
        <f t="shared" si="22"/>
        <v>1.0877622079391924</v>
      </c>
      <c r="AP38" s="53" t="str">
        <f t="shared" si="23"/>
        <v>1,09</v>
      </c>
      <c r="AS38"/>
      <c r="AT38"/>
    </row>
    <row r="39" spans="1:46" ht="30">
      <c r="A39" s="47" t="s">
        <v>124</v>
      </c>
      <c r="B39" s="48" t="s">
        <v>128</v>
      </c>
      <c r="C39" s="48" t="s">
        <v>104</v>
      </c>
      <c r="D39" s="48">
        <v>0.34388000000000002</v>
      </c>
      <c r="E39" s="53">
        <f t="shared" si="7"/>
        <v>1.4286087518521366E-2</v>
      </c>
      <c r="F39" s="53">
        <f t="shared" si="8"/>
        <v>1.4045462319599749</v>
      </c>
      <c r="G39" s="53" t="str">
        <f t="shared" si="9"/>
        <v>1,4***</v>
      </c>
      <c r="H39" s="48" t="s">
        <v>104</v>
      </c>
      <c r="I39" s="48">
        <v>0.82152000000000003</v>
      </c>
      <c r="J39" s="54">
        <f t="shared" si="48"/>
        <v>9.5054885232208244E-4</v>
      </c>
      <c r="K39" s="54">
        <f t="shared" si="10"/>
        <v>2.2727426663434729</v>
      </c>
      <c r="L39" s="53" t="str">
        <f t="shared" si="11"/>
        <v>2,27***</v>
      </c>
      <c r="M39" s="48" t="s">
        <v>104</v>
      </c>
      <c r="N39" s="48">
        <v>0.68432000000000004</v>
      </c>
      <c r="O39" s="54">
        <f t="shared" si="49"/>
        <v>7.8311028704675552E-3</v>
      </c>
      <c r="P39" s="54">
        <f t="shared" si="12"/>
        <v>1.97472987107953</v>
      </c>
      <c r="Q39" s="53" t="str">
        <f t="shared" si="13"/>
        <v>1,97***</v>
      </c>
      <c r="R39" s="48" t="s">
        <v>104</v>
      </c>
      <c r="S39" s="48">
        <v>0.38889000000000001</v>
      </c>
      <c r="T39" s="54">
        <f t="shared" si="50"/>
        <v>3.1376706253694257E-2</v>
      </c>
      <c r="U39" s="54">
        <f t="shared" si="14"/>
        <v>1.4604275804613451</v>
      </c>
      <c r="V39" s="53" t="str">
        <f t="shared" si="15"/>
        <v>1,46***</v>
      </c>
      <c r="W39" s="48" t="s">
        <v>104</v>
      </c>
      <c r="X39" s="48">
        <v>0.21773000000000001</v>
      </c>
      <c r="Y39" s="54">
        <f t="shared" si="51"/>
        <v>2.8863477968748576E-2</v>
      </c>
      <c r="Z39" s="54">
        <f t="shared" si="16"/>
        <v>1.2362302646144925</v>
      </c>
      <c r="AA39" s="53" t="str">
        <f t="shared" si="17"/>
        <v>1,24***</v>
      </c>
      <c r="AB39" s="48" t="s">
        <v>104</v>
      </c>
      <c r="AC39" s="48">
        <v>0.20669000000000001</v>
      </c>
      <c r="AD39" s="54">
        <f t="shared" si="52"/>
        <v>5.8019795827045223E-2</v>
      </c>
      <c r="AE39" s="54">
        <f t="shared" si="18"/>
        <v>1.2162799136255871</v>
      </c>
      <c r="AF39" s="53" t="str">
        <f t="shared" si="19"/>
        <v>1,22***</v>
      </c>
      <c r="AG39" s="48" t="s">
        <v>104</v>
      </c>
      <c r="AH39" s="48">
        <v>0.42603000000000002</v>
      </c>
      <c r="AI39" s="54">
        <f t="shared" si="53"/>
        <v>7.3325672717938556E-3</v>
      </c>
      <c r="AJ39" s="54">
        <f t="shared" si="20"/>
        <v>1.527271893815966</v>
      </c>
      <c r="AK39" s="53" t="str">
        <f t="shared" si="21"/>
        <v>1,53***</v>
      </c>
      <c r="AL39" s="48" t="s">
        <v>104</v>
      </c>
      <c r="AM39" s="48">
        <v>0.22456999999999999</v>
      </c>
      <c r="AN39" s="54">
        <f t="shared" si="54"/>
        <v>2.753944965097235E-2</v>
      </c>
      <c r="AO39" s="55">
        <f t="shared" si="22"/>
        <v>1.2448503312179047</v>
      </c>
      <c r="AP39" s="53" t="str">
        <f t="shared" si="23"/>
        <v>1,24***</v>
      </c>
      <c r="AS39"/>
      <c r="AT39"/>
    </row>
    <row r="40" spans="1:46" ht="30">
      <c r="A40" s="47" t="s">
        <v>136</v>
      </c>
      <c r="B40" s="48" t="s">
        <v>137</v>
      </c>
      <c r="C40" s="48"/>
      <c r="D40" s="48">
        <v>0.23760999999999999</v>
      </c>
      <c r="E40" s="53">
        <f t="shared" si="7"/>
        <v>1.2864318848325151E-2</v>
      </c>
      <c r="F40" s="53">
        <f t="shared" si="8"/>
        <v>1.264764095958506</v>
      </c>
      <c r="G40" s="53" t="str">
        <f t="shared" si="9"/>
        <v>1,26</v>
      </c>
      <c r="H40" s="48"/>
      <c r="I40" s="48">
        <v>0.37217</v>
      </c>
      <c r="J40" s="54">
        <f t="shared" si="48"/>
        <v>6.0669953852041125E-4</v>
      </c>
      <c r="K40" s="54">
        <f t="shared" si="10"/>
        <v>1.4506060614115805</v>
      </c>
      <c r="L40" s="53" t="str">
        <f t="shared" si="11"/>
        <v>1,45</v>
      </c>
      <c r="M40" s="48" t="s">
        <v>107</v>
      </c>
      <c r="N40" s="48">
        <v>0.27195000000000003</v>
      </c>
      <c r="O40" s="54">
        <f t="shared" si="49"/>
        <v>5.198567732976939E-3</v>
      </c>
      <c r="P40" s="54">
        <f t="shared" si="12"/>
        <v>1.310896710073078</v>
      </c>
      <c r="Q40" s="53" t="str">
        <f t="shared" si="13"/>
        <v>1,31**</v>
      </c>
      <c r="R40" s="48"/>
      <c r="S40" s="48">
        <v>7.1980000000000002E-2</v>
      </c>
      <c r="T40" s="54">
        <f t="shared" si="50"/>
        <v>2.3051119300780909E-2</v>
      </c>
      <c r="U40" s="54">
        <f t="shared" si="14"/>
        <v>1.0729134573646224</v>
      </c>
      <c r="V40" s="53" t="str">
        <f t="shared" si="15"/>
        <v>1,07</v>
      </c>
      <c r="W40" s="48"/>
      <c r="X40" s="48">
        <v>0.15937000000000001</v>
      </c>
      <c r="Y40" s="54">
        <f t="shared" si="51"/>
        <v>2.7271839782614715E-2</v>
      </c>
      <c r="Z40" s="54">
        <f t="shared" si="16"/>
        <v>1.1680599873476567</v>
      </c>
      <c r="AA40" s="53" t="str">
        <f t="shared" si="17"/>
        <v>1,17</v>
      </c>
      <c r="AB40" s="48" t="s">
        <v>107</v>
      </c>
      <c r="AC40" s="48">
        <v>0.20796000000000001</v>
      </c>
      <c r="AD40" s="54">
        <f t="shared" si="52"/>
        <v>5.8089244744301348E-2</v>
      </c>
      <c r="AE40" s="54">
        <f t="shared" si="18"/>
        <v>1.2177357843655234</v>
      </c>
      <c r="AF40" s="53" t="str">
        <f t="shared" si="19"/>
        <v>1,22**</v>
      </c>
      <c r="AG40" s="48"/>
      <c r="AH40" s="48">
        <v>0.19997000000000001</v>
      </c>
      <c r="AI40" s="54">
        <f t="shared" si="53"/>
        <v>5.8576611015758321E-3</v>
      </c>
      <c r="AJ40" s="54">
        <f t="shared" si="20"/>
        <v>1.220069428936478</v>
      </c>
      <c r="AK40" s="53" t="str">
        <f t="shared" si="21"/>
        <v>1,22</v>
      </c>
      <c r="AL40" s="48" t="s">
        <v>104</v>
      </c>
      <c r="AM40" s="48">
        <v>0.59965999999999997</v>
      </c>
      <c r="AN40" s="54">
        <f t="shared" si="54"/>
        <v>3.9577215557878319E-2</v>
      </c>
      <c r="AO40" s="55">
        <f t="shared" si="22"/>
        <v>1.7889867270520314</v>
      </c>
      <c r="AP40" s="53" t="str">
        <f t="shared" si="23"/>
        <v>1,79***</v>
      </c>
      <c r="AS40"/>
      <c r="AT40"/>
    </row>
    <row r="41" spans="1:46">
      <c r="A41" s="47" t="s">
        <v>136</v>
      </c>
      <c r="B41" s="48" t="s">
        <v>138</v>
      </c>
      <c r="C41" s="48"/>
      <c r="D41" s="49">
        <v>-0.16774</v>
      </c>
      <c r="E41" s="53">
        <f t="shared" si="7"/>
        <v>8.6141296130010682E-3</v>
      </c>
      <c r="F41" s="53">
        <f t="shared" si="8"/>
        <v>0.84690390380638991</v>
      </c>
      <c r="G41" s="53" t="str">
        <f t="shared" si="9"/>
        <v>0,85</v>
      </c>
      <c r="H41" s="48" t="s">
        <v>105</v>
      </c>
      <c r="I41" s="49">
        <v>-0.40648000000000001</v>
      </c>
      <c r="J41" s="54">
        <f t="shared" si="48"/>
        <v>2.7858185703056085E-4</v>
      </c>
      <c r="K41" s="54">
        <f t="shared" si="10"/>
        <v>0.66608346430154786</v>
      </c>
      <c r="L41" s="53" t="str">
        <f t="shared" si="11"/>
        <v>0,67*</v>
      </c>
      <c r="M41" s="48" t="s">
        <v>104</v>
      </c>
      <c r="N41" s="49">
        <v>-0.39179000000000003</v>
      </c>
      <c r="O41" s="54">
        <f t="shared" si="49"/>
        <v>2.6836238065768387E-3</v>
      </c>
      <c r="P41" s="54">
        <f t="shared" si="12"/>
        <v>0.67671593404455388</v>
      </c>
      <c r="Q41" s="53" t="str">
        <f t="shared" si="13"/>
        <v>0,68***</v>
      </c>
      <c r="R41" s="48" t="s">
        <v>104</v>
      </c>
      <c r="S41" s="49">
        <v>-0.32482</v>
      </c>
      <c r="T41" s="54">
        <f t="shared" si="50"/>
        <v>1.561907526653596E-2</v>
      </c>
      <c r="U41" s="54">
        <f t="shared" si="14"/>
        <v>0.72698925489876953</v>
      </c>
      <c r="V41" s="53" t="str">
        <f t="shared" si="15"/>
        <v>0,73***</v>
      </c>
      <c r="W41" s="48" t="s">
        <v>105</v>
      </c>
      <c r="X41" s="49">
        <v>-0.20138</v>
      </c>
      <c r="Y41" s="54">
        <f t="shared" si="51"/>
        <v>1.9170988941807826E-2</v>
      </c>
      <c r="Z41" s="54">
        <f t="shared" si="16"/>
        <v>0.8210984399770912</v>
      </c>
      <c r="AA41" s="53" t="str">
        <f t="shared" si="17"/>
        <v>0,82*</v>
      </c>
      <c r="AB41" s="48" t="s">
        <v>104</v>
      </c>
      <c r="AC41" s="49">
        <v>-0.34982000000000002</v>
      </c>
      <c r="AD41" s="54">
        <f t="shared" si="52"/>
        <v>3.4101743240331918E-2</v>
      </c>
      <c r="AE41" s="54">
        <f t="shared" si="18"/>
        <v>0.71488126994577827</v>
      </c>
      <c r="AF41" s="53" t="str">
        <f t="shared" si="19"/>
        <v>0,71***</v>
      </c>
      <c r="AG41" s="48"/>
      <c r="AH41" s="49">
        <v>-0.24367</v>
      </c>
      <c r="AI41" s="54">
        <f t="shared" si="53"/>
        <v>3.7667457078783577E-3</v>
      </c>
      <c r="AJ41" s="54">
        <f t="shared" si="20"/>
        <v>0.78456080081583102</v>
      </c>
      <c r="AK41" s="53" t="str">
        <f t="shared" si="21"/>
        <v>0,78</v>
      </c>
      <c r="AL41" s="48" t="s">
        <v>104</v>
      </c>
      <c r="AM41" s="48">
        <v>0.84197999999999995</v>
      </c>
      <c r="AN41" s="54">
        <f t="shared" si="54"/>
        <v>4.9887970589145333E-2</v>
      </c>
      <c r="AO41" s="55">
        <f t="shared" si="22"/>
        <v>2.255058016727431</v>
      </c>
      <c r="AP41" s="53" t="str">
        <f t="shared" si="23"/>
        <v>2,26***</v>
      </c>
      <c r="AS41"/>
      <c r="AT41"/>
    </row>
    <row r="42" spans="1:46">
      <c r="A42" s="47" t="s">
        <v>136</v>
      </c>
      <c r="B42" s="48" t="s">
        <v>132</v>
      </c>
      <c r="C42" s="48"/>
      <c r="D42" s="48">
        <v>8.8550000000000004E-2</v>
      </c>
      <c r="E42" s="53">
        <f t="shared" si="7"/>
        <v>1.1102613943371748E-2</v>
      </c>
      <c r="F42" s="53">
        <f t="shared" si="8"/>
        <v>1.0915609020910635</v>
      </c>
      <c r="G42" s="53" t="str">
        <f t="shared" si="9"/>
        <v>1,09</v>
      </c>
      <c r="H42" s="48"/>
      <c r="I42" s="48">
        <v>0.14094000000000001</v>
      </c>
      <c r="J42" s="54">
        <f t="shared" si="48"/>
        <v>4.8151093009334874E-4</v>
      </c>
      <c r="K42" s="54">
        <f t="shared" si="10"/>
        <v>1.1512826852197124</v>
      </c>
      <c r="L42" s="53" t="str">
        <f t="shared" si="11"/>
        <v>1,15</v>
      </c>
      <c r="M42" s="48" t="s">
        <v>107</v>
      </c>
      <c r="N42" s="48">
        <v>0.16838</v>
      </c>
      <c r="O42" s="54">
        <f t="shared" si="49"/>
        <v>4.6894943141030689E-3</v>
      </c>
      <c r="P42" s="54">
        <f t="shared" si="12"/>
        <v>1.1825262233803406</v>
      </c>
      <c r="Q42" s="53" t="str">
        <f t="shared" si="13"/>
        <v>1,18**</v>
      </c>
      <c r="R42" s="48"/>
      <c r="S42" s="48">
        <v>6.8409999999999999E-2</v>
      </c>
      <c r="T42" s="54">
        <f t="shared" si="50"/>
        <v>2.2970860481552398E-2</v>
      </c>
      <c r="U42" s="54">
        <f t="shared" si="14"/>
        <v>1.0691778137241184</v>
      </c>
      <c r="V42" s="53" t="str">
        <f t="shared" si="15"/>
        <v>1,07</v>
      </c>
      <c r="W42" s="48"/>
      <c r="X42" s="49">
        <v>-6.45E-3</v>
      </c>
      <c r="Y42" s="54">
        <f t="shared" si="51"/>
        <v>2.3201351679267807E-2</v>
      </c>
      <c r="Z42" s="54">
        <f t="shared" si="16"/>
        <v>0.99371992373650542</v>
      </c>
      <c r="AA42" s="53" t="str">
        <f t="shared" si="17"/>
        <v>0,99</v>
      </c>
      <c r="AB42" s="48"/>
      <c r="AC42" s="49">
        <v>-5.1990000000000001E-2</v>
      </c>
      <c r="AD42" s="54">
        <f t="shared" si="52"/>
        <v>4.5395679292878716E-2</v>
      </c>
      <c r="AE42" s="54">
        <f t="shared" si="18"/>
        <v>0.95163817973278897</v>
      </c>
      <c r="AF42" s="53" t="str">
        <f t="shared" si="19"/>
        <v>0,95</v>
      </c>
      <c r="AG42" s="48"/>
      <c r="AH42" s="49">
        <v>-0.14771999999999999</v>
      </c>
      <c r="AI42" s="54">
        <f t="shared" si="53"/>
        <v>4.1445000523703717E-3</v>
      </c>
      <c r="AJ42" s="54">
        <f t="shared" si="20"/>
        <v>0.86324178275906038</v>
      </c>
      <c r="AK42" s="53" t="str">
        <f t="shared" si="21"/>
        <v>0,86</v>
      </c>
      <c r="AL42" s="48" t="s">
        <v>104</v>
      </c>
      <c r="AM42" s="48">
        <v>0.32726</v>
      </c>
      <c r="AN42" s="54">
        <f t="shared" si="54"/>
        <v>3.0427159196672236E-2</v>
      </c>
      <c r="AO42" s="55">
        <f t="shared" si="22"/>
        <v>1.3753818498206625</v>
      </c>
      <c r="AP42" s="53" t="str">
        <f t="shared" si="23"/>
        <v>1,38***</v>
      </c>
      <c r="AS42"/>
      <c r="AT42"/>
    </row>
    <row r="43" spans="1:46" ht="30">
      <c r="A43" s="47" t="s">
        <v>136</v>
      </c>
      <c r="B43" s="48" t="s">
        <v>139</v>
      </c>
      <c r="C43" s="48"/>
      <c r="D43" s="48">
        <v>9.0399999999999994E-3</v>
      </c>
      <c r="E43" s="53">
        <f t="shared" si="7"/>
        <v>1.0262736478896198E-2</v>
      </c>
      <c r="F43" s="53">
        <f t="shared" si="8"/>
        <v>1.0089877884581067</v>
      </c>
      <c r="G43" s="53" t="str">
        <f t="shared" si="9"/>
        <v>1,01</v>
      </c>
      <c r="H43" s="48" t="s">
        <v>107</v>
      </c>
      <c r="I43" s="48">
        <v>0.24262</v>
      </c>
      <c r="J43" s="54">
        <f t="shared" si="48"/>
        <v>5.3301917369776128E-4</v>
      </c>
      <c r="K43" s="54">
        <f t="shared" si="10"/>
        <v>1.2744378314514768</v>
      </c>
      <c r="L43" s="53" t="str">
        <f t="shared" si="11"/>
        <v>1,27**</v>
      </c>
      <c r="M43" s="48" t="s">
        <v>104</v>
      </c>
      <c r="N43" s="48">
        <v>0.15581</v>
      </c>
      <c r="O43" s="54">
        <f t="shared" si="49"/>
        <v>4.6311875904135246E-3</v>
      </c>
      <c r="P43" s="54">
        <f t="shared" si="12"/>
        <v>1.1678233097730202</v>
      </c>
      <c r="Q43" s="53" t="str">
        <f t="shared" si="13"/>
        <v>1,17***</v>
      </c>
      <c r="R43" s="48"/>
      <c r="S43" s="49">
        <v>-2.274E-2</v>
      </c>
      <c r="T43" s="54">
        <f t="shared" si="50"/>
        <v>2.1011705472799513E-2</v>
      </c>
      <c r="U43" s="54">
        <f t="shared" si="14"/>
        <v>0.97798901952603945</v>
      </c>
      <c r="V43" s="53" t="str">
        <f t="shared" si="15"/>
        <v>0,98</v>
      </c>
      <c r="W43" s="48"/>
      <c r="X43" s="48">
        <v>1.128E-2</v>
      </c>
      <c r="Y43" s="54">
        <f t="shared" si="51"/>
        <v>2.3606582598236118E-2</v>
      </c>
      <c r="Z43" s="54">
        <f t="shared" si="16"/>
        <v>1.011076069337828</v>
      </c>
      <c r="AA43" s="53" t="str">
        <f t="shared" si="17"/>
        <v>1,01</v>
      </c>
      <c r="AB43" s="48"/>
      <c r="AC43" s="48">
        <v>2.3130000000000001E-2</v>
      </c>
      <c r="AD43" s="54">
        <f t="shared" si="52"/>
        <v>4.8764457177952178E-2</v>
      </c>
      <c r="AE43" s="54">
        <f t="shared" si="18"/>
        <v>1.0222585053763857</v>
      </c>
      <c r="AF43" s="53" t="str">
        <f t="shared" si="19"/>
        <v>1,02</v>
      </c>
      <c r="AG43" s="48" t="s">
        <v>104</v>
      </c>
      <c r="AH43" s="49">
        <v>-0.32661000000000001</v>
      </c>
      <c r="AI43" s="54">
        <f t="shared" si="53"/>
        <v>3.467976473931727E-3</v>
      </c>
      <c r="AJ43" s="54">
        <f t="shared" si="20"/>
        <v>0.72233132008554579</v>
      </c>
      <c r="AK43" s="53" t="str">
        <f t="shared" si="21"/>
        <v>0,72***</v>
      </c>
      <c r="AL43" s="48" t="s">
        <v>104</v>
      </c>
      <c r="AM43" s="49">
        <v>-0.23551</v>
      </c>
      <c r="AN43" s="54">
        <f t="shared" si="54"/>
        <v>1.7562168404128976E-2</v>
      </c>
      <c r="AO43" s="55">
        <f t="shared" si="22"/>
        <v>0.79385287040449892</v>
      </c>
      <c r="AP43" s="53" t="str">
        <f t="shared" si="23"/>
        <v>0,79***</v>
      </c>
      <c r="AS43"/>
      <c r="AT43"/>
    </row>
    <row r="44" spans="1:46">
      <c r="T44" s="40"/>
      <c r="U44" s="40"/>
      <c r="AS44"/>
      <c r="AT44"/>
    </row>
    <row r="45" spans="1:46" ht="15.75" thickBot="1">
      <c r="T45" s="40"/>
      <c r="U45" s="40"/>
      <c r="AS45"/>
      <c r="AT45"/>
    </row>
    <row r="46" spans="1:46" ht="60">
      <c r="A46" s="334" t="s">
        <v>56</v>
      </c>
      <c r="B46" s="42" t="s">
        <v>162</v>
      </c>
      <c r="C46" s="336" t="s">
        <v>74</v>
      </c>
      <c r="D46" s="336" t="s">
        <v>75</v>
      </c>
      <c r="E46" s="42"/>
      <c r="F46" s="42"/>
      <c r="G46" s="70"/>
      <c r="H46" s="336" t="s">
        <v>76</v>
      </c>
      <c r="I46" s="336" t="s">
        <v>77</v>
      </c>
      <c r="J46" s="42"/>
      <c r="K46" s="42"/>
      <c r="L46" s="70"/>
      <c r="M46" s="336" t="s">
        <v>78</v>
      </c>
      <c r="N46" s="336" t="s">
        <v>79</v>
      </c>
      <c r="O46" s="42"/>
      <c r="P46" s="42"/>
      <c r="Q46" s="70"/>
      <c r="R46" s="336" t="s">
        <v>80</v>
      </c>
      <c r="S46" s="336" t="s">
        <v>81</v>
      </c>
      <c r="T46" s="42"/>
      <c r="U46" s="42"/>
      <c r="V46" s="70"/>
      <c r="W46" s="336" t="s">
        <v>82</v>
      </c>
      <c r="X46" s="336" t="s">
        <v>83</v>
      </c>
      <c r="Y46" s="42"/>
      <c r="Z46" s="42"/>
      <c r="AA46" s="70"/>
      <c r="AB46" s="336" t="s">
        <v>84</v>
      </c>
      <c r="AC46" s="336" t="s">
        <v>85</v>
      </c>
      <c r="AD46" s="42"/>
      <c r="AE46" s="42"/>
      <c r="AF46" s="70"/>
      <c r="AG46" s="336" t="s">
        <v>86</v>
      </c>
      <c r="AH46" s="336" t="s">
        <v>87</v>
      </c>
      <c r="AI46" s="42"/>
      <c r="AJ46" s="42"/>
      <c r="AK46" s="70"/>
      <c r="AL46" s="336" t="s">
        <v>88</v>
      </c>
      <c r="AM46" s="338" t="s">
        <v>89</v>
      </c>
      <c r="AN46"/>
      <c r="AO46"/>
      <c r="AP46" s="70"/>
      <c r="AS46"/>
      <c r="AT46"/>
    </row>
    <row r="47" spans="1:46">
      <c r="A47" s="335"/>
      <c r="B47" s="38" t="s">
        <v>163</v>
      </c>
      <c r="C47" s="337"/>
      <c r="D47" s="337"/>
      <c r="E47" s="38"/>
      <c r="F47" s="38"/>
      <c r="G47" s="71"/>
      <c r="H47" s="337"/>
      <c r="I47" s="337"/>
      <c r="J47" s="38"/>
      <c r="K47" s="38"/>
      <c r="L47" s="71"/>
      <c r="M47" s="337"/>
      <c r="N47" s="337"/>
      <c r="O47" s="38"/>
      <c r="P47" s="38"/>
      <c r="Q47" s="71"/>
      <c r="R47" s="337"/>
      <c r="S47" s="337"/>
      <c r="T47" s="38"/>
      <c r="U47" s="38"/>
      <c r="V47" s="71"/>
      <c r="W47" s="337"/>
      <c r="X47" s="337"/>
      <c r="Y47" s="38"/>
      <c r="Z47" s="38"/>
      <c r="AA47" s="71"/>
      <c r="AB47" s="337"/>
      <c r="AC47" s="337"/>
      <c r="AD47" s="38"/>
      <c r="AE47" s="38"/>
      <c r="AF47" s="71"/>
      <c r="AG47" s="337"/>
      <c r="AH47" s="337"/>
      <c r="AI47" s="38"/>
      <c r="AJ47" s="38"/>
      <c r="AK47" s="71"/>
      <c r="AL47" s="337"/>
      <c r="AM47" s="339"/>
      <c r="AN47"/>
      <c r="AO47"/>
      <c r="AP47" s="71"/>
      <c r="AS47"/>
      <c r="AT47"/>
    </row>
    <row r="48" spans="1:46">
      <c r="A48" s="29" t="s">
        <v>115</v>
      </c>
      <c r="B48" s="31"/>
      <c r="C48" s="31" t="s">
        <v>104</v>
      </c>
      <c r="D48" s="30">
        <v>-4.4091699999999996</v>
      </c>
      <c r="E48" s="51">
        <f>1/(1+EXP(-D48))</f>
        <v>1.2019056235867697E-2</v>
      </c>
      <c r="F48" s="51"/>
      <c r="G48" s="73"/>
      <c r="H48" s="31" t="s">
        <v>104</v>
      </c>
      <c r="I48" s="30">
        <v>-4.6837400000000002</v>
      </c>
      <c r="J48" s="51">
        <f>1/(1+EXP(-I48))</f>
        <v>9.1596994911443165E-3</v>
      </c>
      <c r="K48" s="51"/>
      <c r="L48" s="73"/>
      <c r="M48" s="31" t="s">
        <v>104</v>
      </c>
      <c r="N48" s="30">
        <v>-4.3521299999999998</v>
      </c>
      <c r="O48" s="51">
        <f>1/(1+EXP(-N48))</f>
        <v>1.2715581893542561E-2</v>
      </c>
      <c r="P48" s="51"/>
      <c r="Q48" s="53"/>
      <c r="R48" s="31" t="s">
        <v>104</v>
      </c>
      <c r="S48" s="30">
        <v>-5.4653999999999998</v>
      </c>
      <c r="T48" s="51">
        <f>1/(1+EXP(-S48))</f>
        <v>4.2128254656333582E-3</v>
      </c>
      <c r="U48" s="51"/>
      <c r="V48" s="73"/>
      <c r="W48" s="31" t="s">
        <v>104</v>
      </c>
      <c r="X48" s="30">
        <v>-3.9881600000000001</v>
      </c>
      <c r="Y48" s="51">
        <f>1/(1+EXP(-X48))</f>
        <v>1.8196534276590407E-2</v>
      </c>
      <c r="Z48" s="51"/>
      <c r="AA48" s="73"/>
      <c r="AB48" s="31" t="s">
        <v>104</v>
      </c>
      <c r="AC48" s="30">
        <v>-3.19713</v>
      </c>
      <c r="AD48" s="51">
        <f>1/(1+EXP(-AC48))</f>
        <v>3.9273868932902974E-2</v>
      </c>
      <c r="AE48" s="51"/>
      <c r="AF48" s="73"/>
      <c r="AG48" s="31" t="s">
        <v>104</v>
      </c>
      <c r="AH48" s="30">
        <v>-6.5136599999999998</v>
      </c>
      <c r="AI48" s="51">
        <f>1/(1+EXP(-AH48))</f>
        <v>1.4808456885392143E-3</v>
      </c>
      <c r="AJ48" s="51"/>
      <c r="AK48" s="73"/>
      <c r="AL48" s="31" t="s">
        <v>104</v>
      </c>
      <c r="AM48" s="33">
        <v>-5.3737599999999999</v>
      </c>
      <c r="AN48" s="51">
        <f>1/(1+EXP(-AM48))</f>
        <v>4.6152651975648572E-3</v>
      </c>
      <c r="AO48" s="51"/>
      <c r="AP48" s="73"/>
      <c r="AS48"/>
      <c r="AT48"/>
    </row>
    <row r="49" spans="1:46">
      <c r="A49" s="29" t="s">
        <v>148</v>
      </c>
      <c r="B49" s="31">
        <v>1</v>
      </c>
      <c r="C49" s="31"/>
      <c r="D49" s="31">
        <v>4.4000000000000003E-3</v>
      </c>
      <c r="E49" s="54">
        <f>(1/(1+EXP(-(D$48+D49))))</f>
        <v>1.2071416809126765E-2</v>
      </c>
      <c r="F49" s="54">
        <f>E49/E$48</f>
        <v>1.004356462956119</v>
      </c>
      <c r="G49" s="53" t="str">
        <f t="shared" ref="G49:G65" si="79">CONCATENATE(ROUND(F49,2),C49)</f>
        <v>1</v>
      </c>
      <c r="H49" s="31"/>
      <c r="I49" s="31">
        <v>0.15848999999999999</v>
      </c>
      <c r="J49" s="54">
        <f>(1/(1+EXP(-(I$48+I49))))</f>
        <v>1.071593106575101E-2</v>
      </c>
      <c r="K49" s="54">
        <f>J49/J$48</f>
        <v>1.1698998505476379</v>
      </c>
      <c r="L49" s="53" t="str">
        <f t="shared" ref="L49:L65" si="80">CONCATENATE(ROUND(K49,2),H49)</f>
        <v>1,17</v>
      </c>
      <c r="M49" s="31" t="s">
        <v>104</v>
      </c>
      <c r="N49" s="30">
        <v>-0.21184</v>
      </c>
      <c r="O49" s="54">
        <f>(1/(1+EXP(-(N$48+N49))))</f>
        <v>1.0313137751679496E-2</v>
      </c>
      <c r="P49" s="54">
        <f>O49/O$48</f>
        <v>0.81106298068174809</v>
      </c>
      <c r="Q49" s="53" t="str">
        <f>CONCATENATE(ROUND(P49,2),M49)</f>
        <v>0,81***</v>
      </c>
      <c r="R49" s="31"/>
      <c r="S49" s="31">
        <v>0.12242</v>
      </c>
      <c r="T49" s="54">
        <f>(1/(1+EXP(-(S$48+S49))))</f>
        <v>4.7588453925632443E-3</v>
      </c>
      <c r="U49" s="54">
        <f>T49/T$48</f>
        <v>1.1296089599211054</v>
      </c>
      <c r="V49" s="53" t="str">
        <f t="shared" ref="V49:V64" si="81">CONCATENATE(ROUND(U49,2),R49)</f>
        <v>1,13</v>
      </c>
      <c r="W49" s="31" t="s">
        <v>107</v>
      </c>
      <c r="X49" s="30">
        <v>-0.13028000000000001</v>
      </c>
      <c r="Y49" s="54">
        <f>(1/(1+EXP(-(X$48+X49))))</f>
        <v>1.6009404638215187E-2</v>
      </c>
      <c r="Z49" s="54">
        <f>Y49/Y$48</f>
        <v>0.87980515382047597</v>
      </c>
      <c r="AA49" s="53" t="str">
        <f t="shared" ref="AA49:AA64" si="82">CONCATENATE(ROUND(Z49,2),W49)</f>
        <v>0,88**</v>
      </c>
      <c r="AB49" s="31" t="s">
        <v>107</v>
      </c>
      <c r="AC49" s="30">
        <v>-0.11864</v>
      </c>
      <c r="AD49" s="54">
        <f>(1/(1+EXP(-(AC$48+AC49))))</f>
        <v>3.5034130122862356E-2</v>
      </c>
      <c r="AE49" s="54">
        <f>AD49/AD$48</f>
        <v>0.8920468259115506</v>
      </c>
      <c r="AF49" s="53" t="str">
        <f t="shared" ref="AF49:AF64" si="83">CONCATENATE(ROUND(AE49,2),AB49)</f>
        <v>0,89**</v>
      </c>
      <c r="AG49" s="31" t="s">
        <v>104</v>
      </c>
      <c r="AH49" s="31">
        <v>0.71211999999999998</v>
      </c>
      <c r="AI49" s="54">
        <f>(1/(1+EXP(-(AH$48+AH49))))</f>
        <v>3.0137855393518802E-3</v>
      </c>
      <c r="AJ49" s="54">
        <f>AI49/AI$48</f>
        <v>2.0351786568152419</v>
      </c>
      <c r="AK49" s="53" t="str">
        <f t="shared" ref="AK49:AK64" si="84">CONCATENATE(ROUND(AJ49,2),AG49)</f>
        <v>2,04***</v>
      </c>
      <c r="AL49" s="31" t="s">
        <v>104</v>
      </c>
      <c r="AM49" s="32">
        <v>0.26894000000000001</v>
      </c>
      <c r="AN49" s="54">
        <f>(1/(1+EXP(-(AM$48+AM49))))</f>
        <v>6.0308392536794226E-3</v>
      </c>
      <c r="AO49" s="54">
        <f>AN49/AN$48</f>
        <v>1.3067156480761846</v>
      </c>
      <c r="AP49" s="53" t="str">
        <f t="shared" ref="AP49:AP64" si="85">CONCATENATE(ROUND(AO49,2),AL49)</f>
        <v>1,31***</v>
      </c>
      <c r="AS49"/>
      <c r="AT49"/>
    </row>
    <row r="50" spans="1:46">
      <c r="A50" s="29" t="s">
        <v>148</v>
      </c>
      <c r="B50" s="31">
        <v>2</v>
      </c>
      <c r="C50" s="31"/>
      <c r="D50" s="30">
        <v>-6.5500000000000003E-2</v>
      </c>
      <c r="E50" s="54">
        <f t="shared" ref="E50:E65" si="86">(1/(1+EXP(-(D$48+D50))))</f>
        <v>1.1265621237905896E-2</v>
      </c>
      <c r="F50" s="54">
        <f t="shared" ref="F50:F65" si="87">E50/E$48</f>
        <v>0.93731329788495599</v>
      </c>
      <c r="G50" s="53" t="str">
        <f t="shared" si="79"/>
        <v>0,94</v>
      </c>
      <c r="H50" s="31"/>
      <c r="I50" s="31">
        <v>2.8979999999999999E-2</v>
      </c>
      <c r="J50" s="54">
        <f>(1/(1+EXP(-(I$48+I50))))</f>
        <v>9.4264924969099974E-3</v>
      </c>
      <c r="K50" s="54">
        <f>J50/J$48</f>
        <v>1.0291268295454037</v>
      </c>
      <c r="L50" s="53" t="str">
        <f t="shared" si="80"/>
        <v>1,03</v>
      </c>
      <c r="M50" s="31"/>
      <c r="N50" s="30">
        <v>-9.6129999999999993E-2</v>
      </c>
      <c r="O50" s="54">
        <f t="shared" ref="O50:O64" si="88">(1/(1+EXP(-(N$48+N50))))</f>
        <v>1.156362362768629E-2</v>
      </c>
      <c r="P50" s="54">
        <f t="shared" ref="P50:P64" si="89">O50/O$48</f>
        <v>0.90940577666828781</v>
      </c>
      <c r="Q50" s="53" t="str">
        <f t="shared" ref="Q50:Q64" si="90">CONCATENATE(ROUND(P50,2),M50)</f>
        <v>0,91</v>
      </c>
      <c r="R50" s="31" t="s">
        <v>107</v>
      </c>
      <c r="S50" s="31">
        <v>0.23832</v>
      </c>
      <c r="T50" s="54">
        <f>(1/(1+EXP(-(S$48+S50))))</f>
        <v>5.3405062999478514E-3</v>
      </c>
      <c r="U50" s="54">
        <f t="shared" ref="U50:U65" si="91">T50/T$48</f>
        <v>1.2676780330715545</v>
      </c>
      <c r="V50" s="53" t="str">
        <f t="shared" si="81"/>
        <v>1,27**</v>
      </c>
      <c r="W50" s="31"/>
      <c r="X50" s="31">
        <v>9.3219999999999997E-2</v>
      </c>
      <c r="Y50" s="54">
        <f t="shared" ref="Y50:Y65" si="92">(1/(1+EXP(-(X$48+X50))))</f>
        <v>1.9938945319239766E-2</v>
      </c>
      <c r="Z50" s="54">
        <f t="shared" ref="Z50:Z64" si="93">Y50/Y$48</f>
        <v>1.0957551045800489</v>
      </c>
      <c r="AA50" s="53" t="str">
        <f t="shared" si="82"/>
        <v>1,1</v>
      </c>
      <c r="AB50" s="31"/>
      <c r="AC50" s="30">
        <v>-4.4310000000000002E-2</v>
      </c>
      <c r="AD50" s="54">
        <f t="shared" ref="AD50:AD65" si="94">(1/(1+EXP(-(AC$48+AC50))))</f>
        <v>3.763570004303237E-2</v>
      </c>
      <c r="AE50" s="54">
        <f t="shared" ref="AE50:AE65" si="95">AD50/AD$48</f>
        <v>0.95828857878327911</v>
      </c>
      <c r="AF50" s="53" t="str">
        <f t="shared" si="83"/>
        <v>0,96</v>
      </c>
      <c r="AG50" s="31" t="s">
        <v>104</v>
      </c>
      <c r="AH50" s="31">
        <v>0.55769000000000002</v>
      </c>
      <c r="AI50" s="54">
        <f t="shared" ref="AI50:AI65" si="96">(1/(1+EXP(-(AH$48+AH50))))</f>
        <v>2.5836375217219011E-3</v>
      </c>
      <c r="AJ50" s="54">
        <f t="shared" ref="AJ50:AJ65" si="97">AI50/AI$48</f>
        <v>1.7447040847791102</v>
      </c>
      <c r="AK50" s="53" t="str">
        <f t="shared" si="84"/>
        <v>1,74***</v>
      </c>
      <c r="AL50" s="31"/>
      <c r="AM50" s="32">
        <v>6.0499999999999998E-3</v>
      </c>
      <c r="AN50" s="54">
        <f t="shared" ref="AN50:AN65" si="98">(1/(1+EXP(-(AM$48+AM50))))</f>
        <v>4.6431421472918205E-3</v>
      </c>
      <c r="AO50" s="54">
        <f t="shared" ref="AO50:AO65" si="99">AN50/AN$48</f>
        <v>1.0060401620564885</v>
      </c>
      <c r="AP50" s="53" t="str">
        <f t="shared" si="85"/>
        <v>1,01</v>
      </c>
      <c r="AS50"/>
      <c r="AT50"/>
    </row>
    <row r="51" spans="1:46">
      <c r="A51" s="29" t="s">
        <v>148</v>
      </c>
      <c r="B51" s="31">
        <v>4</v>
      </c>
      <c r="C51" s="31"/>
      <c r="D51" s="31">
        <v>8.0790000000000001E-2</v>
      </c>
      <c r="E51" s="54">
        <f t="shared" si="86"/>
        <v>1.3017213526723926E-2</v>
      </c>
      <c r="F51" s="54">
        <f t="shared" si="87"/>
        <v>1.0830478925522864</v>
      </c>
      <c r="G51" s="53" t="str">
        <f t="shared" si="79"/>
        <v>1,08</v>
      </c>
      <c r="H51" s="31"/>
      <c r="I51" s="31">
        <v>0.11244999999999999</v>
      </c>
      <c r="J51" s="54">
        <f t="shared" ref="J51:J65" si="100">(1/(1+EXP(-(I$48+I51))))</f>
        <v>1.0238691330665505E-2</v>
      </c>
      <c r="K51" s="54">
        <f t="shared" ref="K51:K65" si="101">J51/J$48</f>
        <v>1.1177977334916247</v>
      </c>
      <c r="L51" s="53" t="str">
        <f t="shared" si="80"/>
        <v>1,12</v>
      </c>
      <c r="M51" s="31"/>
      <c r="N51" s="30">
        <v>-3.594E-2</v>
      </c>
      <c r="O51" s="54">
        <f t="shared" si="88"/>
        <v>1.2272207417957325E-2</v>
      </c>
      <c r="P51" s="54">
        <f t="shared" si="89"/>
        <v>0.96513140497247729</v>
      </c>
      <c r="Q51" s="53" t="str">
        <f t="shared" si="90"/>
        <v>0,97</v>
      </c>
      <c r="R51" s="31"/>
      <c r="S51" s="31">
        <v>0.15737999999999999</v>
      </c>
      <c r="T51" s="54">
        <f t="shared" ref="T51:T65" si="102">(1/(1+EXP(-(S$48+S51))))</f>
        <v>4.9273226967711543E-3</v>
      </c>
      <c r="U51" s="54">
        <f t="shared" si="91"/>
        <v>1.1696004823761144</v>
      </c>
      <c r="V51" s="53" t="str">
        <f t="shared" si="81"/>
        <v>1,17</v>
      </c>
      <c r="W51" s="31"/>
      <c r="X51" s="31">
        <v>2.0930000000000001E-2</v>
      </c>
      <c r="Y51" s="54">
        <f t="shared" si="92"/>
        <v>1.8574252705235966E-2</v>
      </c>
      <c r="Z51" s="54">
        <f t="shared" si="93"/>
        <v>1.0207577125898908</v>
      </c>
      <c r="AA51" s="53" t="str">
        <f t="shared" si="82"/>
        <v>1,02</v>
      </c>
      <c r="AB51" s="31"/>
      <c r="AC51" s="30">
        <v>-1.9640000000000001E-2</v>
      </c>
      <c r="AD51" s="54">
        <f t="shared" si="94"/>
        <v>3.853949233621333E-2</v>
      </c>
      <c r="AE51" s="54">
        <f t="shared" si="95"/>
        <v>0.98130113949444908</v>
      </c>
      <c r="AF51" s="53" t="str">
        <f t="shared" si="83"/>
        <v>0,98</v>
      </c>
      <c r="AG51" s="31"/>
      <c r="AH51" s="31">
        <v>7.0300000000000001E-2</v>
      </c>
      <c r="AI51" s="54">
        <f t="shared" si="96"/>
        <v>1.5885243310519903E-3</v>
      </c>
      <c r="AJ51" s="54">
        <f t="shared" si="97"/>
        <v>1.0727142897778876</v>
      </c>
      <c r="AK51" s="53" t="str">
        <f t="shared" si="84"/>
        <v>1,07</v>
      </c>
      <c r="AL51" s="31" t="s">
        <v>107</v>
      </c>
      <c r="AM51" s="32">
        <v>0.2026</v>
      </c>
      <c r="AN51" s="54">
        <f t="shared" si="98"/>
        <v>5.6459211234969955E-3</v>
      </c>
      <c r="AO51" s="54">
        <f t="shared" si="99"/>
        <v>1.223314561961887</v>
      </c>
      <c r="AP51" s="53" t="str">
        <f t="shared" si="85"/>
        <v>1,22**</v>
      </c>
      <c r="AS51"/>
      <c r="AT51"/>
    </row>
    <row r="52" spans="1:46">
      <c r="A52" s="29" t="s">
        <v>148</v>
      </c>
      <c r="B52" s="31">
        <v>5</v>
      </c>
      <c r="C52" s="31" t="s">
        <v>104</v>
      </c>
      <c r="D52" s="31">
        <v>0.25823000000000002</v>
      </c>
      <c r="E52" s="54">
        <f t="shared" si="86"/>
        <v>1.5505400957069874E-2</v>
      </c>
      <c r="F52" s="54">
        <f t="shared" si="87"/>
        <v>1.2900680929337949</v>
      </c>
      <c r="G52" s="53" t="str">
        <f t="shared" si="79"/>
        <v>1,29***</v>
      </c>
      <c r="H52" s="31" t="s">
        <v>107</v>
      </c>
      <c r="I52" s="31">
        <v>0.19736000000000001</v>
      </c>
      <c r="J52" s="54">
        <f t="shared" si="100"/>
        <v>1.113593069004533E-2</v>
      </c>
      <c r="K52" s="54">
        <f t="shared" si="101"/>
        <v>1.21575284219877</v>
      </c>
      <c r="L52" s="53" t="str">
        <f t="shared" si="80"/>
        <v>1,22**</v>
      </c>
      <c r="M52" s="31" t="s">
        <v>104</v>
      </c>
      <c r="N52" s="31">
        <v>0.18947</v>
      </c>
      <c r="O52" s="54">
        <f t="shared" si="88"/>
        <v>1.532750751491696E-2</v>
      </c>
      <c r="P52" s="54">
        <f t="shared" si="89"/>
        <v>1.2054114112308798</v>
      </c>
      <c r="Q52" s="53" t="str">
        <f t="shared" si="90"/>
        <v>1,21***</v>
      </c>
      <c r="R52" s="31" t="s">
        <v>104</v>
      </c>
      <c r="S52" s="31">
        <v>0.31278</v>
      </c>
      <c r="T52" s="54">
        <f t="shared" si="102"/>
        <v>5.7509652669769104E-3</v>
      </c>
      <c r="U52" s="54">
        <f t="shared" si="91"/>
        <v>1.3651088358374011</v>
      </c>
      <c r="V52" s="53" t="str">
        <f t="shared" si="81"/>
        <v>1,37***</v>
      </c>
      <c r="W52" s="31" t="s">
        <v>105</v>
      </c>
      <c r="X52" s="31">
        <v>0.10507</v>
      </c>
      <c r="Y52" s="54">
        <f t="shared" si="92"/>
        <v>2.0171832824427548E-2</v>
      </c>
      <c r="Z52" s="54">
        <f t="shared" si="93"/>
        <v>1.1085535584860429</v>
      </c>
      <c r="AA52" s="53" t="str">
        <f t="shared" si="82"/>
        <v>1,11*</v>
      </c>
      <c r="AB52" s="31"/>
      <c r="AC52" s="31">
        <v>5.5100000000000003E-2</v>
      </c>
      <c r="AD52" s="54">
        <f t="shared" si="94"/>
        <v>4.1406469542053001E-2</v>
      </c>
      <c r="AE52" s="54">
        <f t="shared" si="95"/>
        <v>1.0543007517999676</v>
      </c>
      <c r="AF52" s="53" t="str">
        <f t="shared" si="83"/>
        <v>1,05</v>
      </c>
      <c r="AG52" s="31" t="s">
        <v>104</v>
      </c>
      <c r="AH52" s="31">
        <v>0.58904000000000001</v>
      </c>
      <c r="AI52" s="54">
        <f t="shared" si="96"/>
        <v>2.6656982250817499E-3</v>
      </c>
      <c r="AJ52" s="54">
        <f t="shared" si="97"/>
        <v>1.8001188413570206</v>
      </c>
      <c r="AK52" s="53" t="str">
        <f t="shared" si="84"/>
        <v>1,8***</v>
      </c>
      <c r="AL52" s="31" t="s">
        <v>104</v>
      </c>
      <c r="AM52" s="32">
        <v>0.41427000000000003</v>
      </c>
      <c r="AN52" s="54">
        <f t="shared" si="98"/>
        <v>6.9676170159808396E-3</v>
      </c>
      <c r="AO52" s="54">
        <f t="shared" si="99"/>
        <v>1.5096894149565119</v>
      </c>
      <c r="AP52" s="53" t="str">
        <f t="shared" si="85"/>
        <v>1,51***</v>
      </c>
      <c r="AS52"/>
      <c r="AT52"/>
    </row>
    <row r="53" spans="1:46">
      <c r="A53" s="29" t="s">
        <v>148</v>
      </c>
      <c r="B53" s="31" t="s">
        <v>149</v>
      </c>
      <c r="C53" s="31"/>
      <c r="D53" s="31">
        <v>8.2199999999999995E-2</v>
      </c>
      <c r="E53" s="54">
        <f t="shared" si="86"/>
        <v>1.3035341320699912E-2</v>
      </c>
      <c r="F53" s="54">
        <f t="shared" si="87"/>
        <v>1.0845561469127152</v>
      </c>
      <c r="G53" s="53" t="str">
        <f t="shared" si="79"/>
        <v>1,08</v>
      </c>
      <c r="H53" s="31" t="s">
        <v>104</v>
      </c>
      <c r="I53" s="31">
        <v>0.36199999999999999</v>
      </c>
      <c r="J53" s="54">
        <f t="shared" si="100"/>
        <v>1.3102799123026785E-2</v>
      </c>
      <c r="K53" s="54">
        <f t="shared" si="101"/>
        <v>1.4304835148461688</v>
      </c>
      <c r="L53" s="53" t="str">
        <f t="shared" si="80"/>
        <v>1,43***</v>
      </c>
      <c r="M53" s="31" t="s">
        <v>107</v>
      </c>
      <c r="N53" s="31">
        <v>0.19278999999999999</v>
      </c>
      <c r="O53" s="54">
        <f t="shared" si="88"/>
        <v>1.537769557615698E-2</v>
      </c>
      <c r="P53" s="54">
        <f t="shared" si="89"/>
        <v>1.209358384453199</v>
      </c>
      <c r="Q53" s="53" t="str">
        <f>CONCATENATE(ROUND(P53,2),M53)</f>
        <v>1,21**</v>
      </c>
      <c r="R53" s="31" t="s">
        <v>104</v>
      </c>
      <c r="S53" s="31">
        <v>0.72019999999999995</v>
      </c>
      <c r="T53" s="54">
        <f t="shared" si="102"/>
        <v>8.6184006254616877E-3</v>
      </c>
      <c r="U53" s="54">
        <f t="shared" si="91"/>
        <v>2.0457530689954639</v>
      </c>
      <c r="V53" s="53" t="str">
        <f>CONCATENATE(ROUND(U53,2),R53)</f>
        <v>2,05***</v>
      </c>
      <c r="W53" s="31" t="s">
        <v>104</v>
      </c>
      <c r="X53" s="31">
        <v>0.35935</v>
      </c>
      <c r="Y53" s="54">
        <f t="shared" si="92"/>
        <v>2.5861200570449716E-2</v>
      </c>
      <c r="Z53" s="54">
        <f t="shared" si="93"/>
        <v>1.42121572038692</v>
      </c>
      <c r="AA53" s="53" t="str">
        <f>CONCATENATE(ROUND(Z53,2),W53)</f>
        <v>1,42***</v>
      </c>
      <c r="AB53" s="31"/>
      <c r="AC53" s="31">
        <v>0.10156</v>
      </c>
      <c r="AD53" s="54">
        <f t="shared" si="94"/>
        <v>4.3290358405873627E-2</v>
      </c>
      <c r="AE53" s="54">
        <f t="shared" si="95"/>
        <v>1.1022687497336354</v>
      </c>
      <c r="AF53" s="53" t="str">
        <f>CONCATENATE(ROUND(AE53,2),AB53)</f>
        <v>1,1</v>
      </c>
      <c r="AG53" s="31" t="s">
        <v>104</v>
      </c>
      <c r="AH53" s="31">
        <v>0.58359000000000005</v>
      </c>
      <c r="AI53" s="54">
        <f t="shared" si="96"/>
        <v>2.6512480995931403E-3</v>
      </c>
      <c r="AJ53" s="54">
        <f t="shared" si="97"/>
        <v>1.7903608188969871</v>
      </c>
      <c r="AK53" s="53" t="str">
        <f>CONCATENATE(ROUND(AJ53,2),AG53)</f>
        <v>1,79***</v>
      </c>
      <c r="AL53" s="31"/>
      <c r="AM53" s="32">
        <v>0.18415000000000001</v>
      </c>
      <c r="AN53" s="54">
        <f t="shared" si="98"/>
        <v>5.5432810731103925E-3</v>
      </c>
      <c r="AO53" s="54">
        <f t="shared" si="99"/>
        <v>1.2010753089627835</v>
      </c>
      <c r="AP53" s="53" t="str">
        <f>CONCATENATE(ROUND(AO53,2),AL53)</f>
        <v>1,2</v>
      </c>
      <c r="AS53"/>
      <c r="AT53"/>
    </row>
    <row r="54" spans="1:46" ht="30">
      <c r="A54" s="29" t="s">
        <v>124</v>
      </c>
      <c r="B54" s="31" t="s">
        <v>128</v>
      </c>
      <c r="C54" s="31" t="s">
        <v>104</v>
      </c>
      <c r="D54" s="30">
        <v>-0.22036</v>
      </c>
      <c r="E54" s="54">
        <f>(1/(1+EXP(-(D$48+D54))))</f>
        <v>9.665020646585875E-3</v>
      </c>
      <c r="F54" s="54">
        <f>E54/E$48</f>
        <v>0.80414139487451397</v>
      </c>
      <c r="G54" s="53" t="str">
        <f>CONCATENATE(ROUND(F54,2),C54)</f>
        <v>0,8***</v>
      </c>
      <c r="H54" s="31" t="s">
        <v>105</v>
      </c>
      <c r="I54" s="30">
        <v>-0.13533999999999999</v>
      </c>
      <c r="J54" s="54">
        <f>(1/(1+EXP(-(I$48+I54))))</f>
        <v>8.0095412640053178E-3</v>
      </c>
      <c r="K54" s="54">
        <f>J54/J$48</f>
        <v>0.87443275532663678</v>
      </c>
      <c r="L54" s="53" t="str">
        <f>CONCATENATE(ROUND(K54,2),H54)</f>
        <v>0,87*</v>
      </c>
      <c r="M54" s="31" t="s">
        <v>104</v>
      </c>
      <c r="N54" s="30">
        <v>-0.32094</v>
      </c>
      <c r="O54" s="54">
        <f>(1/(1+EXP(-(N$48+N54))))</f>
        <v>9.2570471828848609E-3</v>
      </c>
      <c r="P54" s="54">
        <f>O54/O$48</f>
        <v>0.72800814468317243</v>
      </c>
      <c r="Q54" s="53" t="str">
        <f t="shared" si="90"/>
        <v>0,73***</v>
      </c>
      <c r="R54" s="31" t="s">
        <v>104</v>
      </c>
      <c r="S54" s="30">
        <v>-0.46593000000000001</v>
      </c>
      <c r="T54" s="54">
        <f>(1/(1+EXP(-(S$48+S54))))</f>
        <v>2.6479184706582957E-3</v>
      </c>
      <c r="U54" s="54">
        <f>T54/T$48</f>
        <v>0.62853742512216948</v>
      </c>
      <c r="V54" s="53" t="str">
        <f t="shared" si="81"/>
        <v>0,63***</v>
      </c>
      <c r="W54" s="31" t="s">
        <v>104</v>
      </c>
      <c r="X54" s="30">
        <v>-0.68940000000000001</v>
      </c>
      <c r="Y54" s="54">
        <f>(1/(1+EXP(-(X$48+X54))))</f>
        <v>9.2159584077658677E-3</v>
      </c>
      <c r="Z54" s="54">
        <f>Y54/Y$48</f>
        <v>0.50646778489143796</v>
      </c>
      <c r="AA54" s="53" t="str">
        <f t="shared" si="82"/>
        <v>0,51***</v>
      </c>
      <c r="AB54" s="31" t="s">
        <v>104</v>
      </c>
      <c r="AC54" s="30">
        <v>-0.64820999999999995</v>
      </c>
      <c r="AD54" s="54">
        <f>(1/(1+EXP(-(AC$48+AC54))))</f>
        <v>2.0931631323702807E-2</v>
      </c>
      <c r="AE54" s="54">
        <f>AD54/AD$48</f>
        <v>0.5329658598052367</v>
      </c>
      <c r="AF54" s="53" t="str">
        <f t="shared" si="83"/>
        <v>0,53***</v>
      </c>
      <c r="AG54" s="31" t="s">
        <v>104</v>
      </c>
      <c r="AH54" s="30">
        <v>-0.70501999999999998</v>
      </c>
      <c r="AI54" s="54">
        <f>(1/(1+EXP(-(AH$48+AH54))))</f>
        <v>7.3223247861286709E-4</v>
      </c>
      <c r="AJ54" s="54">
        <f>AI54/AI$48</f>
        <v>0.49446912955203354</v>
      </c>
      <c r="AK54" s="53" t="str">
        <f t="shared" si="84"/>
        <v>0,49***</v>
      </c>
      <c r="AL54" s="31" t="s">
        <v>104</v>
      </c>
      <c r="AM54" s="33">
        <v>-0.71184999999999998</v>
      </c>
      <c r="AN54" s="54">
        <f>(1/(1+EXP(-(AM$48+AM54))))</f>
        <v>2.2702103395795198E-3</v>
      </c>
      <c r="AO54" s="54">
        <f>AN54/AN$48</f>
        <v>0.49189163404463654</v>
      </c>
      <c r="AP54" s="53" t="str">
        <f t="shared" si="85"/>
        <v>0,49***</v>
      </c>
      <c r="AS54"/>
      <c r="AT54"/>
    </row>
    <row r="55" spans="1:46" ht="30">
      <c r="A55" s="29" t="s">
        <v>124</v>
      </c>
      <c r="B55" s="31" t="s">
        <v>126</v>
      </c>
      <c r="C55" s="31" t="s">
        <v>104</v>
      </c>
      <c r="D55" s="30">
        <v>-0.35271999999999998</v>
      </c>
      <c r="E55" s="54">
        <f t="shared" si="86"/>
        <v>8.4769624395314123E-3</v>
      </c>
      <c r="F55" s="54">
        <f t="shared" si="87"/>
        <v>0.70529351666016493</v>
      </c>
      <c r="G55" s="53" t="str">
        <f t="shared" si="79"/>
        <v>0,71***</v>
      </c>
      <c r="H55" s="31" t="s">
        <v>104</v>
      </c>
      <c r="I55" s="30">
        <v>-0.57393000000000005</v>
      </c>
      <c r="J55" s="54">
        <f t="shared" si="100"/>
        <v>5.1804471080121647E-3</v>
      </c>
      <c r="K55" s="54">
        <f t="shared" si="101"/>
        <v>0.56556954876310839</v>
      </c>
      <c r="L55" s="53" t="str">
        <f t="shared" si="80"/>
        <v>0,57***</v>
      </c>
      <c r="M55" s="31" t="s">
        <v>104</v>
      </c>
      <c r="N55" s="30">
        <v>-0.44202000000000002</v>
      </c>
      <c r="O55" s="54">
        <f t="shared" si="88"/>
        <v>8.2100689506647822E-3</v>
      </c>
      <c r="P55" s="54">
        <f t="shared" si="89"/>
        <v>0.64566993625625235</v>
      </c>
      <c r="Q55" s="53" t="str">
        <f t="shared" si="90"/>
        <v>0,65***</v>
      </c>
      <c r="R55" s="31" t="s">
        <v>104</v>
      </c>
      <c r="S55" s="30">
        <v>-0.64437999999999995</v>
      </c>
      <c r="T55" s="54">
        <f t="shared" si="102"/>
        <v>2.2161173038986182E-3</v>
      </c>
      <c r="U55" s="54">
        <f t="shared" si="91"/>
        <v>0.52604061620327436</v>
      </c>
      <c r="V55" s="53" t="str">
        <f t="shared" si="81"/>
        <v>0,53***</v>
      </c>
      <c r="W55" s="31" t="s">
        <v>104</v>
      </c>
      <c r="X55" s="30">
        <v>-0.67728999999999995</v>
      </c>
      <c r="Y55" s="54">
        <f t="shared" si="92"/>
        <v>9.3271948775147072E-3</v>
      </c>
      <c r="Z55" s="54">
        <f t="shared" si="93"/>
        <v>0.51258084290886186</v>
      </c>
      <c r="AA55" s="53" t="str">
        <f t="shared" si="82"/>
        <v>0,51***</v>
      </c>
      <c r="AB55" s="31" t="s">
        <v>104</v>
      </c>
      <c r="AC55" s="30">
        <v>-0.63138000000000005</v>
      </c>
      <c r="AD55" s="54">
        <f t="shared" si="94"/>
        <v>2.1279332104441717E-2</v>
      </c>
      <c r="AE55" s="54">
        <f t="shared" si="95"/>
        <v>0.5418190945434016</v>
      </c>
      <c r="AF55" s="53" t="str">
        <f t="shared" si="83"/>
        <v>0,54***</v>
      </c>
      <c r="AG55" s="31" t="s">
        <v>104</v>
      </c>
      <c r="AH55" s="30">
        <v>-0.74831000000000003</v>
      </c>
      <c r="AI55" s="54">
        <f t="shared" si="96"/>
        <v>7.0123220456563048E-4</v>
      </c>
      <c r="AJ55" s="54">
        <f t="shared" si="97"/>
        <v>0.47353496045719901</v>
      </c>
      <c r="AK55" s="53" t="str">
        <f t="shared" si="84"/>
        <v>0,47***</v>
      </c>
      <c r="AL55" s="31" t="s">
        <v>104</v>
      </c>
      <c r="AM55" s="33">
        <v>-0.84421000000000002</v>
      </c>
      <c r="AN55" s="54">
        <f t="shared" si="98"/>
        <v>1.9893221955322947E-3</v>
      </c>
      <c r="AO55" s="54">
        <f t="shared" si="99"/>
        <v>0.4310309614671583</v>
      </c>
      <c r="AP55" s="53" t="str">
        <f t="shared" si="85"/>
        <v>0,43***</v>
      </c>
      <c r="AS55"/>
      <c r="AT55"/>
    </row>
    <row r="56" spans="1:46" ht="45">
      <c r="A56" s="29" t="s">
        <v>124</v>
      </c>
      <c r="B56" s="31" t="s">
        <v>127</v>
      </c>
      <c r="C56" s="31" t="s">
        <v>107</v>
      </c>
      <c r="D56" s="30">
        <v>-0.18447</v>
      </c>
      <c r="E56" s="54">
        <f t="shared" si="86"/>
        <v>1.001466114484245E-2</v>
      </c>
      <c r="F56" s="54">
        <f t="shared" si="87"/>
        <v>0.83323190675789838</v>
      </c>
      <c r="G56" s="53" t="str">
        <f t="shared" si="79"/>
        <v>0,83**</v>
      </c>
      <c r="H56" s="31"/>
      <c r="I56" s="31">
        <v>9.3149999999999997E-2</v>
      </c>
      <c r="J56" s="54">
        <f t="shared" si="100"/>
        <v>1.0044945201040122E-2</v>
      </c>
      <c r="K56" s="54">
        <f t="shared" si="101"/>
        <v>1.0966457153699931</v>
      </c>
      <c r="L56" s="53" t="str">
        <f t="shared" si="80"/>
        <v>1,1</v>
      </c>
      <c r="M56" s="31"/>
      <c r="N56" s="31">
        <v>4.3270000000000003E-2</v>
      </c>
      <c r="O56" s="54">
        <f t="shared" si="88"/>
        <v>1.3270400645938464E-2</v>
      </c>
      <c r="P56" s="54">
        <f t="shared" si="89"/>
        <v>1.0436329817259611</v>
      </c>
      <c r="Q56" s="53" t="str">
        <f>CONCATENATE(ROUND(P56,2),M56)</f>
        <v>1,04</v>
      </c>
      <c r="R56" s="31"/>
      <c r="S56" s="30">
        <v>-0.1037</v>
      </c>
      <c r="T56" s="54">
        <f t="shared" si="102"/>
        <v>3.7994207545269248E-3</v>
      </c>
      <c r="U56" s="54">
        <f t="shared" si="91"/>
        <v>0.90186996483029425</v>
      </c>
      <c r="V56" s="53" t="str">
        <f>CONCATENATE(ROUND(U56,2),R56)</f>
        <v>0,9</v>
      </c>
      <c r="W56" s="31" t="s">
        <v>104</v>
      </c>
      <c r="X56" s="30">
        <v>-0.24024000000000001</v>
      </c>
      <c r="Y56" s="54">
        <f t="shared" si="92"/>
        <v>1.4366294314665826E-2</v>
      </c>
      <c r="Z56" s="54">
        <f t="shared" si="93"/>
        <v>0.78950717187656261</v>
      </c>
      <c r="AA56" s="53" t="str">
        <f>CONCATENATE(ROUND(Z56,2),W56)</f>
        <v>0,79***</v>
      </c>
      <c r="AB56" s="31" t="s">
        <v>104</v>
      </c>
      <c r="AC56" s="30">
        <v>-0.13467999999999999</v>
      </c>
      <c r="AD56" s="54">
        <f t="shared" si="94"/>
        <v>3.4495895735790108E-2</v>
      </c>
      <c r="AE56" s="54">
        <f t="shared" si="95"/>
        <v>0.87834218204282999</v>
      </c>
      <c r="AF56" s="53" t="str">
        <f>CONCATENATE(ROUND(AE56,2),AB56)</f>
        <v>0,88***</v>
      </c>
      <c r="AG56" s="31" t="s">
        <v>107</v>
      </c>
      <c r="AH56" s="30">
        <v>-0.37686999999999998</v>
      </c>
      <c r="AI56" s="54">
        <f t="shared" si="96"/>
        <v>1.0163404907124567E-3</v>
      </c>
      <c r="AJ56" s="54">
        <f t="shared" si="97"/>
        <v>0.68632437436140259</v>
      </c>
      <c r="AK56" s="53" t="str">
        <f>CONCATENATE(ROUND(AJ56,2),AG56)</f>
        <v>0,69**</v>
      </c>
      <c r="AL56" s="31" t="s">
        <v>107</v>
      </c>
      <c r="AM56" s="33">
        <v>-0.21215000000000001</v>
      </c>
      <c r="AN56" s="54">
        <f t="shared" si="98"/>
        <v>3.7363229469925484E-3</v>
      </c>
      <c r="AO56" s="54">
        <f t="shared" si="99"/>
        <v>0.80955758489543284</v>
      </c>
      <c r="AP56" s="53" t="str">
        <f>CONCATENATE(ROUND(AO56,2),AL56)</f>
        <v>0,81**</v>
      </c>
      <c r="AS56"/>
      <c r="AT56"/>
    </row>
    <row r="57" spans="1:46">
      <c r="A57" s="29" t="s">
        <v>124</v>
      </c>
      <c r="B57" s="31" t="s">
        <v>125</v>
      </c>
      <c r="C57" s="31"/>
      <c r="D57" s="30">
        <v>-0.15293000000000001</v>
      </c>
      <c r="E57" s="54">
        <f>(1/(1+EXP(-(D$48+D57))))</f>
        <v>1.0332241912948988E-2</v>
      </c>
      <c r="F57" s="54">
        <f>E57/E$48</f>
        <v>0.85965501035889513</v>
      </c>
      <c r="G57" s="53" t="str">
        <f>CONCATENATE(ROUND(F57,2),C57)</f>
        <v>0,86</v>
      </c>
      <c r="H57" s="31"/>
      <c r="I57" s="30">
        <v>-2.613E-2</v>
      </c>
      <c r="J57" s="54">
        <f>(1/(1+EXP(-(I$48+I57))))</f>
        <v>8.9255651019415089E-3</v>
      </c>
      <c r="K57" s="54">
        <f>J57/J$48</f>
        <v>0.97443863857879065</v>
      </c>
      <c r="L57" s="53" t="str">
        <f>CONCATENATE(ROUND(K57,2),H57)</f>
        <v>0,97</v>
      </c>
      <c r="M57" s="31"/>
      <c r="N57" s="30">
        <v>-0.13083</v>
      </c>
      <c r="O57" s="54">
        <f>(1/(1+EXP(-(N$48+N57))))</f>
        <v>1.1173654496621409E-2</v>
      </c>
      <c r="P57" s="54">
        <f>O57/O$48</f>
        <v>0.87873717382102667</v>
      </c>
      <c r="Q57" s="53" t="str">
        <f t="shared" si="90"/>
        <v>0,88</v>
      </c>
      <c r="R57" s="31"/>
      <c r="S57" s="31">
        <v>3.6720000000000003E-2</v>
      </c>
      <c r="T57" s="54">
        <f>(1/(1+EXP(-(S$48+S57))))</f>
        <v>4.3697071657759897E-3</v>
      </c>
      <c r="U57" s="54">
        <f>T57/T$48</f>
        <v>1.0372390694611997</v>
      </c>
      <c r="V57" s="53" t="str">
        <f t="shared" si="81"/>
        <v>1,04</v>
      </c>
      <c r="W57" s="31" t="s">
        <v>104</v>
      </c>
      <c r="X57" s="30">
        <v>-0.23713999999999999</v>
      </c>
      <c r="Y57" s="54">
        <f>(1/(1+EXP(-(X$48+X57))))</f>
        <v>1.4410256164560776E-2</v>
      </c>
      <c r="Z57" s="54">
        <f>Y57/Y$48</f>
        <v>0.79192311818956507</v>
      </c>
      <c r="AA57" s="53" t="str">
        <f t="shared" si="82"/>
        <v>0,79***</v>
      </c>
      <c r="AB57" s="31" t="s">
        <v>104</v>
      </c>
      <c r="AC57" s="30">
        <v>-0.30277999999999999</v>
      </c>
      <c r="AD57" s="54">
        <f>(1/(1+EXP(-(AC$48+AC57))))</f>
        <v>2.9314791631987538E-2</v>
      </c>
      <c r="AE57" s="54">
        <f>AD57/AD$48</f>
        <v>0.7464197551320978</v>
      </c>
      <c r="AF57" s="53" t="str">
        <f t="shared" si="83"/>
        <v>0,75***</v>
      </c>
      <c r="AG57" s="31"/>
      <c r="AH57" s="30">
        <v>-0.32457999999999998</v>
      </c>
      <c r="AI57" s="54">
        <f>(1/(1+EXP(-(AH$48+AH57))))</f>
        <v>1.0708405113226793E-3</v>
      </c>
      <c r="AJ57" s="54">
        <f>AI57/AI$48</f>
        <v>0.72312768278983464</v>
      </c>
      <c r="AK57" s="53" t="str">
        <f t="shared" si="84"/>
        <v>0,72</v>
      </c>
      <c r="AL57" s="31"/>
      <c r="AM57" s="33">
        <v>-2.581E-2</v>
      </c>
      <c r="AN57" s="54">
        <f>(1/(1+EXP(-(AM$48+AM57))))</f>
        <v>4.4981982754652289E-3</v>
      </c>
      <c r="AO57" s="54">
        <f>AN57/AN$48</f>
        <v>0.97463484391722577</v>
      </c>
      <c r="AP57" s="53" t="str">
        <f t="shared" si="85"/>
        <v>0,97</v>
      </c>
      <c r="AS57"/>
      <c r="AT57"/>
    </row>
    <row r="58" spans="1:46">
      <c r="A58" s="29" t="s">
        <v>150</v>
      </c>
      <c r="B58" s="31">
        <v>1</v>
      </c>
      <c r="C58" s="31" t="s">
        <v>105</v>
      </c>
      <c r="D58" s="30">
        <v>-0.19089999999999999</v>
      </c>
      <c r="E58" s="54">
        <f t="shared" si="86"/>
        <v>9.9511121971171505E-3</v>
      </c>
      <c r="F58" s="54">
        <f t="shared" si="87"/>
        <v>0.82794455752862572</v>
      </c>
      <c r="G58" s="53" t="str">
        <f t="shared" si="79"/>
        <v>0,83*</v>
      </c>
      <c r="H58" s="31"/>
      <c r="I58" s="30">
        <v>-6.0069999999999998E-2</v>
      </c>
      <c r="J58" s="54">
        <f t="shared" si="100"/>
        <v>8.6302850729451461E-3</v>
      </c>
      <c r="K58" s="54">
        <f t="shared" si="101"/>
        <v>0.94220176996952654</v>
      </c>
      <c r="L58" s="53" t="str">
        <f t="shared" si="80"/>
        <v>0,94</v>
      </c>
      <c r="M58" s="31"/>
      <c r="N58" s="31">
        <v>6.2539999999999998E-2</v>
      </c>
      <c r="O58" s="54">
        <f t="shared" si="88"/>
        <v>1.3525108848949384E-2</v>
      </c>
      <c r="P58" s="54">
        <f t="shared" si="89"/>
        <v>1.0636641690631501</v>
      </c>
      <c r="Q58" s="53" t="str">
        <f t="shared" si="90"/>
        <v>1,06</v>
      </c>
      <c r="R58" s="31"/>
      <c r="S58" s="31">
        <v>0.16854</v>
      </c>
      <c r="T58" s="54">
        <f t="shared" si="102"/>
        <v>4.9823440926742004E-3</v>
      </c>
      <c r="U58" s="54">
        <f t="shared" si="91"/>
        <v>1.1826609322693962</v>
      </c>
      <c r="V58" s="53" t="str">
        <f t="shared" si="81"/>
        <v>1,18</v>
      </c>
      <c r="W58" s="31" t="s">
        <v>105</v>
      </c>
      <c r="X58" s="31">
        <v>0.12783</v>
      </c>
      <c r="Y58" s="54">
        <f t="shared" si="92"/>
        <v>2.0626629785486097E-2</v>
      </c>
      <c r="Z58" s="54">
        <f t="shared" si="93"/>
        <v>1.1335471618912605</v>
      </c>
      <c r="AA58" s="53" t="str">
        <f t="shared" si="82"/>
        <v>1,13*</v>
      </c>
      <c r="AB58" s="31" t="s">
        <v>107</v>
      </c>
      <c r="AC58" s="31">
        <v>0.12917000000000001</v>
      </c>
      <c r="AD58" s="54">
        <f t="shared" si="94"/>
        <v>4.4448391486358374E-2</v>
      </c>
      <c r="AE58" s="54">
        <f t="shared" si="95"/>
        <v>1.1317548460095888</v>
      </c>
      <c r="AF58" s="53" t="str">
        <f t="shared" si="83"/>
        <v>1,13**</v>
      </c>
      <c r="AG58" s="31"/>
      <c r="AH58" s="30">
        <v>-3.4209999999999997E-2</v>
      </c>
      <c r="AI58" s="54">
        <f t="shared" si="96"/>
        <v>1.4311139685447454E-3</v>
      </c>
      <c r="AJ58" s="54">
        <f t="shared" si="97"/>
        <v>0.96641667637664064</v>
      </c>
      <c r="AK58" s="53" t="str">
        <f t="shared" si="84"/>
        <v>0,97</v>
      </c>
      <c r="AL58" s="31" t="s">
        <v>104</v>
      </c>
      <c r="AM58" s="33">
        <v>-0.41400999999999999</v>
      </c>
      <c r="AN58" s="54">
        <f t="shared" si="98"/>
        <v>3.055444731078489E-3</v>
      </c>
      <c r="AO58" s="54">
        <f t="shared" si="99"/>
        <v>0.66203015434316259</v>
      </c>
      <c r="AP58" s="53" t="str">
        <f t="shared" si="85"/>
        <v>0,66***</v>
      </c>
      <c r="AS58"/>
      <c r="AT58"/>
    </row>
    <row r="59" spans="1:46">
      <c r="A59" s="29" t="s">
        <v>150</v>
      </c>
      <c r="B59" s="31" t="s">
        <v>151</v>
      </c>
      <c r="C59" s="31" t="s">
        <v>107</v>
      </c>
      <c r="D59" s="31">
        <v>0.14296</v>
      </c>
      <c r="E59" s="54">
        <f t="shared" si="86"/>
        <v>1.384062324394238E-2</v>
      </c>
      <c r="F59" s="54">
        <f t="shared" si="87"/>
        <v>1.1515565758514963</v>
      </c>
      <c r="G59" s="53" t="str">
        <f t="shared" si="79"/>
        <v>1,15**</v>
      </c>
      <c r="H59" s="31" t="s">
        <v>104</v>
      </c>
      <c r="I59" s="31">
        <v>0.21776999999999999</v>
      </c>
      <c r="J59" s="54">
        <f t="shared" si="100"/>
        <v>1.136294117842644E-2</v>
      </c>
      <c r="K59" s="54">
        <f t="shared" si="101"/>
        <v>1.2405364596744946</v>
      </c>
      <c r="L59" s="53" t="str">
        <f t="shared" si="80"/>
        <v>1,24***</v>
      </c>
      <c r="M59" s="31" t="s">
        <v>107</v>
      </c>
      <c r="N59" s="31">
        <v>0.14817</v>
      </c>
      <c r="O59" s="54">
        <f t="shared" si="88"/>
        <v>1.4716501504078895E-2</v>
      </c>
      <c r="P59" s="54">
        <f t="shared" si="89"/>
        <v>1.1573596574099747</v>
      </c>
      <c r="Q59" s="53" t="str">
        <f>CONCATENATE(ROUND(P59,2),M59)</f>
        <v>1,16**</v>
      </c>
      <c r="R59" s="31" t="s">
        <v>104</v>
      </c>
      <c r="S59" s="31">
        <v>0.34336</v>
      </c>
      <c r="T59" s="54">
        <f t="shared" si="102"/>
        <v>5.9284876578182353E-3</v>
      </c>
      <c r="U59" s="54">
        <f t="shared" si="91"/>
        <v>1.4072473939831125</v>
      </c>
      <c r="V59" s="53" t="str">
        <f>CONCATENATE(ROUND(U59,2),R59)</f>
        <v>1,41***</v>
      </c>
      <c r="W59" s="31" t="s">
        <v>104</v>
      </c>
      <c r="X59" s="31">
        <v>0.39807999999999999</v>
      </c>
      <c r="Y59" s="54">
        <f t="shared" si="92"/>
        <v>2.6855027998833568E-2</v>
      </c>
      <c r="Z59" s="54">
        <f t="shared" si="93"/>
        <v>1.4758320233200777</v>
      </c>
      <c r="AA59" s="53" t="str">
        <f>CONCATENATE(ROUND(Z59,2),W59)</f>
        <v>1,48***</v>
      </c>
      <c r="AB59" s="31" t="s">
        <v>104</v>
      </c>
      <c r="AC59" s="31">
        <v>0.41263</v>
      </c>
      <c r="AD59" s="54">
        <f t="shared" si="94"/>
        <v>5.8167536490726195E-2</v>
      </c>
      <c r="AE59" s="54">
        <f t="shared" si="95"/>
        <v>1.48107477239133</v>
      </c>
      <c r="AF59" s="53" t="str">
        <f>CONCATENATE(ROUND(AE59,2),AB59)</f>
        <v>1,48***</v>
      </c>
      <c r="AG59" s="31" t="s">
        <v>104</v>
      </c>
      <c r="AH59" s="31">
        <v>0.38807999999999998</v>
      </c>
      <c r="AI59" s="54">
        <f t="shared" si="96"/>
        <v>2.1814535977349833E-3</v>
      </c>
      <c r="AJ59" s="54">
        <f t="shared" si="97"/>
        <v>1.4731133801570413</v>
      </c>
      <c r="AK59" s="53" t="str">
        <f>CONCATENATE(ROUND(AJ59,2),AG59)</f>
        <v>1,47***</v>
      </c>
      <c r="AL59" s="31" t="s">
        <v>104</v>
      </c>
      <c r="AM59" s="32">
        <v>0.45133000000000001</v>
      </c>
      <c r="AN59" s="54">
        <f t="shared" si="98"/>
        <v>7.228779742898532E-3</v>
      </c>
      <c r="AO59" s="54">
        <f t="shared" si="99"/>
        <v>1.5662761365723119</v>
      </c>
      <c r="AP59" s="53" t="str">
        <f>CONCATENATE(ROUND(AO59,2),AL59)</f>
        <v>1,57***</v>
      </c>
      <c r="AS59"/>
      <c r="AT59"/>
    </row>
    <row r="60" spans="1:46" ht="30">
      <c r="A60" s="29" t="s">
        <v>143</v>
      </c>
      <c r="B60" s="31" t="s">
        <v>167</v>
      </c>
      <c r="C60" s="31"/>
      <c r="D60" s="31">
        <v>7.4590000000000004E-2</v>
      </c>
      <c r="E60" s="54">
        <f>(1/(1+EXP(-(D$48+D60))))</f>
        <v>1.2937797414445767E-2</v>
      </c>
      <c r="F60" s="54">
        <f>E60/E$48</f>
        <v>1.0764403760618351</v>
      </c>
      <c r="G60" s="53" t="str">
        <f>CONCATENATE(ROUND(F60,2),C60)</f>
        <v>1,08</v>
      </c>
      <c r="H60" s="31"/>
      <c r="I60" s="30">
        <v>-1.5610000000000001E-2</v>
      </c>
      <c r="J60" s="54">
        <f>(1/(1+EXP(-(I$48+I60))))</f>
        <v>9.0191063445331024E-3</v>
      </c>
      <c r="K60" s="54">
        <f>J60/J$48</f>
        <v>0.98465089965591768</v>
      </c>
      <c r="L60" s="53" t="str">
        <f>CONCATENATE(ROUND(K60,2),H60)</f>
        <v>0,98</v>
      </c>
      <c r="M60" s="31" t="s">
        <v>104</v>
      </c>
      <c r="N60" s="31">
        <v>0.29109000000000002</v>
      </c>
      <c r="O60" s="54">
        <f>(1/(1+EXP(-(N$48+N60))))</f>
        <v>1.6939208444407199E-2</v>
      </c>
      <c r="P60" s="54">
        <f>O60/O$48</f>
        <v>1.3321614839356704</v>
      </c>
      <c r="Q60" s="53" t="str">
        <f>CONCATENATE(ROUND(P60,2),M60)</f>
        <v>1,33***</v>
      </c>
      <c r="R60" s="31" t="s">
        <v>107</v>
      </c>
      <c r="S60" s="31">
        <v>0.31996000000000002</v>
      </c>
      <c r="T60" s="54">
        <f>(1/(1+EXP(-(S$48+S60))))</f>
        <v>5.7921657606608765E-3</v>
      </c>
      <c r="U60" s="54">
        <f>T60/T$48</f>
        <v>1.3748886128588</v>
      </c>
      <c r="V60" s="53" t="str">
        <f>CONCATENATE(ROUND(U60,2),R60)</f>
        <v>1,37**</v>
      </c>
      <c r="W60" s="31" t="s">
        <v>104</v>
      </c>
      <c r="X60" s="31">
        <v>0.27235999999999999</v>
      </c>
      <c r="Y60" s="54">
        <f>(1/(1+EXP(-(X$48+X60))))</f>
        <v>2.3757795680244193E-2</v>
      </c>
      <c r="Z60" s="54">
        <f>Y60/Y$48</f>
        <v>1.3056220112644348</v>
      </c>
      <c r="AA60" s="53" t="str">
        <f>CONCATENATE(ROUND(Z60,2),W60)</f>
        <v>1,31***</v>
      </c>
      <c r="AB60" s="31" t="s">
        <v>104</v>
      </c>
      <c r="AC60" s="31">
        <v>0.33648</v>
      </c>
      <c r="AD60" s="54">
        <f>(1/(1+EXP(-(AC$48+AC60))))</f>
        <v>5.4133408895155555E-2</v>
      </c>
      <c r="AE60" s="54">
        <f>AD60/AD$48</f>
        <v>1.3783569168507235</v>
      </c>
      <c r="AF60" s="53" t="str">
        <f>CONCATENATE(ROUND(AE60,2),AB60)</f>
        <v>1,38***</v>
      </c>
      <c r="AG60" s="31" t="s">
        <v>107</v>
      </c>
      <c r="AH60" s="31">
        <v>0.42170999999999997</v>
      </c>
      <c r="AI60" s="54">
        <f>(1/(1+EXP(-(AH$48+AH60))))</f>
        <v>2.2558951026778211E-3</v>
      </c>
      <c r="AJ60" s="54">
        <f>AI60/AI$48</f>
        <v>1.5233829697023713</v>
      </c>
      <c r="AK60" s="53" t="str">
        <f>CONCATENATE(ROUND(AJ60,2),AG60)</f>
        <v>1,52**</v>
      </c>
      <c r="AL60" s="31" t="s">
        <v>104</v>
      </c>
      <c r="AM60" s="32">
        <v>0.49170000000000003</v>
      </c>
      <c r="AN60" s="54">
        <f>(1/(1+EXP(-(AM$48+AM60))))</f>
        <v>7.5243354385955419E-3</v>
      </c>
      <c r="AO60" s="54">
        <f>AN60/AN$48</f>
        <v>1.6303148609023792</v>
      </c>
      <c r="AP60" s="53" t="str">
        <f>CONCATENATE(ROUND(AO60,2),AL60)</f>
        <v>1,63***</v>
      </c>
      <c r="AS60"/>
      <c r="AT60"/>
    </row>
    <row r="61" spans="1:46" ht="60">
      <c r="A61" s="29" t="s">
        <v>143</v>
      </c>
      <c r="B61" s="31" t="s">
        <v>166</v>
      </c>
      <c r="C61" s="31" t="s">
        <v>105</v>
      </c>
      <c r="D61" s="31">
        <v>0.18201999999999999</v>
      </c>
      <c r="E61" s="54">
        <f>(1/(1+EXP(-(D$48+D61))))</f>
        <v>1.4384004943335464E-2</v>
      </c>
      <c r="F61" s="54">
        <f>E61/E$48</f>
        <v>1.1967665897435609</v>
      </c>
      <c r="G61" s="53" t="str">
        <f>CONCATENATE(ROUND(F61,2),C61)</f>
        <v>1,2*</v>
      </c>
      <c r="H61" s="31" t="s">
        <v>107</v>
      </c>
      <c r="I61" s="31">
        <v>0.25351000000000001</v>
      </c>
      <c r="J61" s="54">
        <f>(1/(1+EXP(-(I$48+I61))))</f>
        <v>1.1771530135248344E-2</v>
      </c>
      <c r="K61" s="54">
        <f>J61/J$48</f>
        <v>1.2851437044009109</v>
      </c>
      <c r="L61" s="53" t="str">
        <f>CONCATENATE(ROUND(K61,2),H61)</f>
        <v>1,29**</v>
      </c>
      <c r="M61" s="31" t="s">
        <v>104</v>
      </c>
      <c r="N61" s="31">
        <v>0.32466</v>
      </c>
      <c r="O61" s="54">
        <f>(1/(1+EXP(-(N$48+N61))))</f>
        <v>1.7507385606558228E-2</v>
      </c>
      <c r="P61" s="54">
        <f>O61/O$48</f>
        <v>1.3768450200025151</v>
      </c>
      <c r="Q61" s="53" t="str">
        <f t="shared" si="90"/>
        <v>1,38***</v>
      </c>
      <c r="R61" s="31" t="s">
        <v>107</v>
      </c>
      <c r="S61" s="31">
        <v>0.33654000000000001</v>
      </c>
      <c r="T61" s="54">
        <f>(1/(1+EXP(-(S$48+S61))))</f>
        <v>5.8884302058601458E-3</v>
      </c>
      <c r="U61" s="54">
        <f>T61/T$48</f>
        <v>1.397738941215519</v>
      </c>
      <c r="V61" s="53" t="str">
        <f t="shared" si="81"/>
        <v>1,4**</v>
      </c>
      <c r="W61" s="31" t="s">
        <v>104</v>
      </c>
      <c r="X61" s="31">
        <v>0.23044999999999999</v>
      </c>
      <c r="Y61" s="54">
        <f>(1/(1+EXP(-(X$48+X61))))</f>
        <v>2.2804920053990495E-2</v>
      </c>
      <c r="Z61" s="54">
        <f>Y61/Y$48</f>
        <v>1.2532562359046973</v>
      </c>
      <c r="AA61" s="53" t="str">
        <f t="shared" si="82"/>
        <v>1,25***</v>
      </c>
      <c r="AB61" s="31" t="s">
        <v>104</v>
      </c>
      <c r="AC61" s="31">
        <v>0.43767</v>
      </c>
      <c r="AD61" s="54">
        <f>(1/(1+EXP(-(AC$48+AC61))))</f>
        <v>5.9554603024404566E-2</v>
      </c>
      <c r="AE61" s="54">
        <f>AD61/AD$48</f>
        <v>1.5163925694753935</v>
      </c>
      <c r="AF61" s="53" t="str">
        <f t="shared" si="83"/>
        <v>1,52***</v>
      </c>
      <c r="AG61" s="31" t="s">
        <v>105</v>
      </c>
      <c r="AH61" s="31">
        <v>0.41119</v>
      </c>
      <c r="AI61" s="54">
        <f>(1/(1+EXP(-(AH$48+AH61))))</f>
        <v>2.2323401802591771E-3</v>
      </c>
      <c r="AJ61" s="54">
        <f>AI61/AI$48</f>
        <v>1.507476570675826</v>
      </c>
      <c r="AK61" s="53" t="str">
        <f t="shared" si="84"/>
        <v>1,51*</v>
      </c>
      <c r="AL61" s="31" t="s">
        <v>104</v>
      </c>
      <c r="AM61" s="32">
        <v>0.86287999999999998</v>
      </c>
      <c r="AN61" s="54">
        <f>(1/(1+EXP(-(AM$48+AM61))))</f>
        <v>1.0869344885601019E-2</v>
      </c>
      <c r="AO61" s="54">
        <f>AN61/AN$48</f>
        <v>2.3550856603724504</v>
      </c>
      <c r="AP61" s="53" t="str">
        <f t="shared" si="85"/>
        <v>2,36***</v>
      </c>
      <c r="AS61"/>
      <c r="AT61"/>
    </row>
    <row r="62" spans="1:46" ht="45">
      <c r="A62" s="29" t="s">
        <v>143</v>
      </c>
      <c r="B62" s="31" t="s">
        <v>171</v>
      </c>
      <c r="C62" s="31" t="s">
        <v>104</v>
      </c>
      <c r="D62" s="31">
        <v>0.70794000000000001</v>
      </c>
      <c r="E62" s="54">
        <f t="shared" si="86"/>
        <v>2.4098078125361147E-2</v>
      </c>
      <c r="F62" s="54">
        <f t="shared" si="87"/>
        <v>2.0049892148309283</v>
      </c>
      <c r="G62" s="53" t="str">
        <f t="shared" si="79"/>
        <v>2***</v>
      </c>
      <c r="H62" s="31" t="s">
        <v>104</v>
      </c>
      <c r="I62" s="31">
        <v>0.45376</v>
      </c>
      <c r="J62" s="54">
        <f t="shared" si="100"/>
        <v>1.4343938824546458E-2</v>
      </c>
      <c r="K62" s="54">
        <f t="shared" si="101"/>
        <v>1.5659835607504713</v>
      </c>
      <c r="L62" s="53" t="str">
        <f t="shared" si="80"/>
        <v>1,57***</v>
      </c>
      <c r="M62" s="31" t="s">
        <v>104</v>
      </c>
      <c r="N62" s="31">
        <v>0.76141000000000003</v>
      </c>
      <c r="O62" s="54">
        <f t="shared" si="88"/>
        <v>2.6838307407912161E-2</v>
      </c>
      <c r="P62" s="54">
        <f t="shared" si="89"/>
        <v>2.1106629356491848</v>
      </c>
      <c r="Q62" s="53" t="str">
        <f>CONCATENATE(ROUND(P62,2),M62)</f>
        <v>2,11***</v>
      </c>
      <c r="R62" s="31" t="s">
        <v>104</v>
      </c>
      <c r="S62" s="31">
        <v>0.89868999999999999</v>
      </c>
      <c r="T62" s="54">
        <f t="shared" si="102"/>
        <v>1.0285208673950117E-2</v>
      </c>
      <c r="U62" s="54">
        <f t="shared" si="91"/>
        <v>2.4414039361119921</v>
      </c>
      <c r="V62" s="53" t="str">
        <f>CONCATENATE(ROUND(U62,2),R62)</f>
        <v>2,44***</v>
      </c>
      <c r="W62" s="31" t="s">
        <v>104</v>
      </c>
      <c r="X62" s="31">
        <v>0.79712000000000005</v>
      </c>
      <c r="Y62" s="54">
        <f t="shared" si="92"/>
        <v>3.9504299188837133E-2</v>
      </c>
      <c r="Z62" s="54">
        <f t="shared" si="93"/>
        <v>2.1709792968465909</v>
      </c>
      <c r="AA62" s="53" t="str">
        <f>CONCATENATE(ROUND(Z62,2),W62)</f>
        <v>2,17***</v>
      </c>
      <c r="AB62" s="31" t="s">
        <v>104</v>
      </c>
      <c r="AC62" s="31">
        <v>0.63253999999999999</v>
      </c>
      <c r="AD62" s="54">
        <f t="shared" si="94"/>
        <v>7.145241003337989E-2</v>
      </c>
      <c r="AE62" s="54">
        <f t="shared" si="95"/>
        <v>1.8193371820701445</v>
      </c>
      <c r="AF62" s="53" t="str">
        <f>CONCATENATE(ROUND(AE62,2),AB62)</f>
        <v>1,82***</v>
      </c>
      <c r="AG62" s="31" t="s">
        <v>104</v>
      </c>
      <c r="AH62" s="31">
        <v>0.94193000000000005</v>
      </c>
      <c r="AI62" s="54">
        <f t="shared" si="96"/>
        <v>3.7894792230691709E-3</v>
      </c>
      <c r="AJ62" s="54">
        <f t="shared" si="97"/>
        <v>2.5589966951974019</v>
      </c>
      <c r="AK62" s="53" t="str">
        <f>CONCATENATE(ROUND(AJ62,2),AG62)</f>
        <v>2,56***</v>
      </c>
      <c r="AL62" s="31" t="s">
        <v>104</v>
      </c>
      <c r="AM62" s="32">
        <v>1.3837999999999999</v>
      </c>
      <c r="AN62" s="54">
        <f t="shared" si="98"/>
        <v>1.8164404393035689E-2</v>
      </c>
      <c r="AO62" s="54">
        <f t="shared" si="99"/>
        <v>3.9357227841684455</v>
      </c>
      <c r="AP62" s="53" t="str">
        <f>CONCATENATE(ROUND(AO62,2),AL62)</f>
        <v>3,94***</v>
      </c>
      <c r="AS62"/>
      <c r="AT62"/>
    </row>
    <row r="63" spans="1:46" ht="45">
      <c r="A63" s="29" t="s">
        <v>143</v>
      </c>
      <c r="B63" s="31" t="s">
        <v>147</v>
      </c>
      <c r="C63" s="31" t="s">
        <v>104</v>
      </c>
      <c r="D63" s="31">
        <v>0.84741999999999995</v>
      </c>
      <c r="E63" s="54">
        <f>(1/(1+EXP(-(D$48+D63))))</f>
        <v>2.7605407607314537E-2</v>
      </c>
      <c r="F63" s="54">
        <f>E63/E$48</f>
        <v>2.2968032652125792</v>
      </c>
      <c r="G63" s="53" t="str">
        <f>CONCATENATE(ROUND(F63,2),C63)</f>
        <v>2,3***</v>
      </c>
      <c r="H63" s="31" t="s">
        <v>104</v>
      </c>
      <c r="I63" s="31">
        <v>0.47391</v>
      </c>
      <c r="J63" s="54">
        <f>(1/(1+EXP(-(I$48+I63))))</f>
        <v>1.4631628950803562E-2</v>
      </c>
      <c r="K63" s="54">
        <f>J63/J$48</f>
        <v>1.5973918101734186</v>
      </c>
      <c r="L63" s="53" t="str">
        <f>CONCATENATE(ROUND(K63,2),H63)</f>
        <v>1,6***</v>
      </c>
      <c r="M63" s="31" t="s">
        <v>104</v>
      </c>
      <c r="N63" s="31">
        <v>0.61275000000000002</v>
      </c>
      <c r="O63" s="54">
        <f>(1/(1+EXP(-(N$48+N63))))</f>
        <v>2.3216994328721204E-2</v>
      </c>
      <c r="P63" s="54">
        <f>O63/O$48</f>
        <v>1.8258695923708883</v>
      </c>
      <c r="Q63" s="53" t="str">
        <f t="shared" si="90"/>
        <v>1,83***</v>
      </c>
      <c r="R63" s="31" t="s">
        <v>104</v>
      </c>
      <c r="S63" s="31">
        <v>1.09477</v>
      </c>
      <c r="T63" s="54">
        <f>(1/(1+EXP(-(S$48+S63))))</f>
        <v>1.2485416272645348E-2</v>
      </c>
      <c r="U63" s="54">
        <f>T63/T$48</f>
        <v>2.9636680594761562</v>
      </c>
      <c r="V63" s="53" t="str">
        <f t="shared" si="81"/>
        <v>2,96***</v>
      </c>
      <c r="W63" s="31" t="s">
        <v>104</v>
      </c>
      <c r="X63" s="31">
        <v>0.84118000000000004</v>
      </c>
      <c r="Y63" s="54">
        <f>(1/(1+EXP(-(X$48+X63))))</f>
        <v>4.1210439667162251E-2</v>
      </c>
      <c r="Z63" s="54">
        <f>Y63/Y$48</f>
        <v>2.2647411337102206</v>
      </c>
      <c r="AA63" s="53" t="str">
        <f t="shared" si="82"/>
        <v>2,26***</v>
      </c>
      <c r="AB63" s="31" t="s">
        <v>104</v>
      </c>
      <c r="AC63" s="31">
        <v>0.49475000000000002</v>
      </c>
      <c r="AD63" s="54">
        <f>(1/(1+EXP(-(AC$48+AC63))))</f>
        <v>6.2833063688884139E-2</v>
      </c>
      <c r="AE63" s="54">
        <f>AD63/AD$48</f>
        <v>1.5998694652729688</v>
      </c>
      <c r="AF63" s="53" t="str">
        <f t="shared" si="83"/>
        <v>1,6***</v>
      </c>
      <c r="AG63" s="31" t="s">
        <v>104</v>
      </c>
      <c r="AH63" s="31">
        <v>1.3185</v>
      </c>
      <c r="AI63" s="54">
        <f>(1/(1+EXP(-(AH$48+AH63))))</f>
        <v>5.5127702106484633E-3</v>
      </c>
      <c r="AJ63" s="54">
        <f>AI63/AI$48</f>
        <v>3.7227175345235031</v>
      </c>
      <c r="AK63" s="53" t="str">
        <f t="shared" si="84"/>
        <v>3,72***</v>
      </c>
      <c r="AL63" s="31" t="s">
        <v>104</v>
      </c>
      <c r="AM63" s="32">
        <v>1.4585300000000001</v>
      </c>
      <c r="AN63" s="54">
        <f>(1/(1+EXP(-(AM$48+AM63))))</f>
        <v>1.9546288760328698E-2</v>
      </c>
      <c r="AO63" s="54">
        <f>AN63/AN$48</f>
        <v>4.2351388107972356</v>
      </c>
      <c r="AP63" s="53" t="str">
        <f t="shared" si="85"/>
        <v>4,24***</v>
      </c>
      <c r="AS63"/>
      <c r="AT63"/>
    </row>
    <row r="64" spans="1:46" ht="45">
      <c r="A64" s="29" t="s">
        <v>164</v>
      </c>
      <c r="B64" s="31" t="s">
        <v>170</v>
      </c>
      <c r="C64" s="31"/>
      <c r="D64" s="30">
        <v>-2.7980000000000001E-2</v>
      </c>
      <c r="E64" s="54">
        <f t="shared" si="86"/>
        <v>1.1691301419811274E-2</v>
      </c>
      <c r="F64" s="54">
        <f t="shared" si="87"/>
        <v>0.97273040331749794</v>
      </c>
      <c r="G64" s="53" t="str">
        <f t="shared" si="79"/>
        <v>0,97</v>
      </c>
      <c r="H64" s="31"/>
      <c r="I64" s="30">
        <v>-8.9080000000000006E-2</v>
      </c>
      <c r="J64" s="54">
        <f t="shared" si="100"/>
        <v>8.3855864708354232E-3</v>
      </c>
      <c r="K64" s="54">
        <f t="shared" si="101"/>
        <v>0.91548707235894444</v>
      </c>
      <c r="L64" s="53" t="str">
        <f t="shared" si="80"/>
        <v>0,92</v>
      </c>
      <c r="M64" s="31" t="s">
        <v>104</v>
      </c>
      <c r="N64" s="31">
        <v>0.36680000000000001</v>
      </c>
      <c r="O64" s="54">
        <f t="shared" si="88"/>
        <v>1.8247162414239109E-2</v>
      </c>
      <c r="P64" s="54">
        <f t="shared" si="89"/>
        <v>1.4350237816096869</v>
      </c>
      <c r="Q64" s="53" t="str">
        <f t="shared" si="90"/>
        <v>1,44***</v>
      </c>
      <c r="R64" s="31"/>
      <c r="S64" s="30">
        <v>-5.9339999999999997E-2</v>
      </c>
      <c r="T64" s="54">
        <f t="shared" si="102"/>
        <v>3.9710728618674706E-3</v>
      </c>
      <c r="U64" s="54">
        <f t="shared" si="91"/>
        <v>0.94261509152515</v>
      </c>
      <c r="V64" s="53" t="str">
        <f t="shared" si="81"/>
        <v>0,94</v>
      </c>
      <c r="W64" s="31" t="s">
        <v>104</v>
      </c>
      <c r="X64" s="31">
        <v>0.19245999999999999</v>
      </c>
      <c r="Y64" s="54">
        <f t="shared" si="92"/>
        <v>2.19734910583043E-2</v>
      </c>
      <c r="Z64" s="54">
        <f t="shared" si="93"/>
        <v>1.207564623257567</v>
      </c>
      <c r="AA64" s="53" t="str">
        <f t="shared" si="82"/>
        <v>1,21***</v>
      </c>
      <c r="AB64" s="31" t="s">
        <v>104</v>
      </c>
      <c r="AC64" s="31">
        <v>0.31009999999999999</v>
      </c>
      <c r="AD64" s="54">
        <f t="shared" si="94"/>
        <v>5.2798453316200353E-2</v>
      </c>
      <c r="AE64" s="54">
        <f t="shared" si="95"/>
        <v>1.3443659805048316</v>
      </c>
      <c r="AF64" s="53" t="str">
        <f t="shared" si="83"/>
        <v>1,34***</v>
      </c>
      <c r="AG64" s="31" t="s">
        <v>104</v>
      </c>
      <c r="AH64" s="31">
        <v>0.54151000000000005</v>
      </c>
      <c r="AI64" s="54">
        <f t="shared" si="96"/>
        <v>2.5422760586107465E-3</v>
      </c>
      <c r="AJ64" s="54">
        <f t="shared" si="97"/>
        <v>1.7167731103154873</v>
      </c>
      <c r="AK64" s="53" t="str">
        <f t="shared" si="84"/>
        <v>1,72***</v>
      </c>
      <c r="AL64" s="31" t="s">
        <v>104</v>
      </c>
      <c r="AM64" s="32">
        <v>0.59984000000000004</v>
      </c>
      <c r="AN64" s="54">
        <f t="shared" si="98"/>
        <v>8.3764446201979141E-3</v>
      </c>
      <c r="AO64" s="54">
        <f t="shared" si="99"/>
        <v>1.8149432939666306</v>
      </c>
      <c r="AP64" s="53" t="str">
        <f t="shared" si="85"/>
        <v>1,81***</v>
      </c>
      <c r="AS64"/>
      <c r="AT64"/>
    </row>
    <row r="65" spans="1:47" ht="45.75" thickBot="1">
      <c r="A65" s="34" t="s">
        <v>164</v>
      </c>
      <c r="B65" s="35" t="s">
        <v>165</v>
      </c>
      <c r="C65" s="35"/>
      <c r="D65" s="35">
        <v>0.10857</v>
      </c>
      <c r="E65" s="54">
        <f t="shared" si="86"/>
        <v>1.3378995516007509E-2</v>
      </c>
      <c r="F65" s="54">
        <f t="shared" si="87"/>
        <v>1.1131485911582168</v>
      </c>
      <c r="G65" s="53" t="str">
        <f t="shared" si="79"/>
        <v>1,11</v>
      </c>
      <c r="H65" s="35"/>
      <c r="I65" s="36">
        <v>-7.6259999999999994E-2</v>
      </c>
      <c r="J65" s="54">
        <f t="shared" si="100"/>
        <v>8.4928628516443526E-3</v>
      </c>
      <c r="K65" s="54">
        <f t="shared" si="101"/>
        <v>0.92719885186793871</v>
      </c>
      <c r="L65" s="53" t="str">
        <f t="shared" si="80"/>
        <v>0,93</v>
      </c>
      <c r="M65" s="35"/>
      <c r="N65" s="36">
        <v>-0.30237000000000003</v>
      </c>
      <c r="O65" s="54">
        <f>(1/(1+EXP(-(N$48+N65))))</f>
        <v>9.4289205913690079E-3</v>
      </c>
      <c r="P65" s="54">
        <f>O65/O$48</f>
        <v>0.74152489994636894</v>
      </c>
      <c r="Q65" s="53" t="str">
        <f>CONCATENATE(ROUND(P65,2),M65)</f>
        <v>0,74</v>
      </c>
      <c r="R65" s="35"/>
      <c r="S65" s="36">
        <v>-0.31659999999999999</v>
      </c>
      <c r="T65" s="54">
        <f t="shared" si="102"/>
        <v>3.0730712728579438E-3</v>
      </c>
      <c r="U65" s="54">
        <f t="shared" si="91"/>
        <v>0.72945610919011494</v>
      </c>
      <c r="V65" s="53" t="str">
        <f>CONCATENATE(ROUND(U65,2),R65)</f>
        <v>0,73</v>
      </c>
      <c r="W65" s="35"/>
      <c r="X65" s="35">
        <v>0.21661</v>
      </c>
      <c r="Y65" s="54">
        <f t="shared" si="92"/>
        <v>2.2498526084306678E-2</v>
      </c>
      <c r="Z65" s="54">
        <f>Y65/Y$48</f>
        <v>1.2364181960325666</v>
      </c>
      <c r="AA65" s="53" t="str">
        <f>CONCATENATE(ROUND(Z65,2),W65)</f>
        <v>1,24</v>
      </c>
      <c r="AB65" s="35"/>
      <c r="AC65" s="35">
        <v>5.7389999999999997E-2</v>
      </c>
      <c r="AD65" s="54">
        <f t="shared" si="94"/>
        <v>4.1497459678289286E-2</v>
      </c>
      <c r="AE65" s="54">
        <f t="shared" si="95"/>
        <v>1.0566175629191303</v>
      </c>
      <c r="AF65" s="53" t="str">
        <f>CONCATENATE(ROUND(AE65,2),AB65)</f>
        <v>1,06</v>
      </c>
      <c r="AG65" s="35"/>
      <c r="AH65" s="36">
        <v>-0.20723</v>
      </c>
      <c r="AI65" s="54">
        <f t="shared" si="96"/>
        <v>1.2040134767029777E-3</v>
      </c>
      <c r="AJ65" s="54">
        <f t="shared" si="97"/>
        <v>0.81305802895012058</v>
      </c>
      <c r="AK65" s="53" t="str">
        <f>CONCATENATE(ROUND(AJ65,2),AG65)</f>
        <v>0,81</v>
      </c>
      <c r="AL65" s="35" t="s">
        <v>104</v>
      </c>
      <c r="AM65" s="41">
        <v>0.85328999999999999</v>
      </c>
      <c r="AN65" s="54">
        <f t="shared" si="98"/>
        <v>1.0766723017593948E-2</v>
      </c>
      <c r="AO65" s="54">
        <f t="shared" si="99"/>
        <v>2.332850346990845</v>
      </c>
      <c r="AP65" s="53" t="str">
        <f>CONCATENATE(ROUND(AO65,2),AL65)</f>
        <v>2,33***</v>
      </c>
      <c r="AS65"/>
      <c r="AT65"/>
    </row>
    <row r="66" spans="1:47">
      <c r="A66" s="29" t="s">
        <v>164</v>
      </c>
      <c r="B66" s="31" t="s">
        <v>132</v>
      </c>
      <c r="C66" s="31"/>
      <c r="D66" s="31">
        <v>0.12723000000000001</v>
      </c>
      <c r="E66" s="54">
        <f>(1/(1+EXP(-(D$48+D66))))</f>
        <v>1.3627557293719891E-2</v>
      </c>
      <c r="F66" s="54">
        <f>E66/E$48</f>
        <v>1.1338292313710994</v>
      </c>
      <c r="G66" s="53" t="str">
        <f>CONCATENATE(ROUND(F66,2),C66)</f>
        <v>1,13</v>
      </c>
      <c r="H66" s="31" t="s">
        <v>107</v>
      </c>
      <c r="I66" s="31">
        <v>0.37370999999999999</v>
      </c>
      <c r="J66" s="54">
        <f>(1/(1+EXP(-(I$48+I66))))</f>
        <v>1.3255089039619403E-2</v>
      </c>
      <c r="K66" s="54">
        <f>J66/J$48</f>
        <v>1.4471095970380412</v>
      </c>
      <c r="L66" s="53" t="str">
        <f>CONCATENATE(ROUND(K66,2),H66)</f>
        <v>1,45**</v>
      </c>
      <c r="M66" s="31" t="s">
        <v>104</v>
      </c>
      <c r="N66" s="31">
        <v>0.35465000000000002</v>
      </c>
      <c r="O66" s="54">
        <f>(1/(1+EXP(-(N$48+N66))))</f>
        <v>1.8030774089085575E-2</v>
      </c>
      <c r="P66" s="54">
        <f>O66/O$48</f>
        <v>1.4180062100219153</v>
      </c>
      <c r="Q66" s="53" t="str">
        <f>CONCATENATE(ROUND(P66,2),M66)</f>
        <v>1,42***</v>
      </c>
      <c r="R66" s="31" t="s">
        <v>104</v>
      </c>
      <c r="S66" s="31">
        <v>0.57738</v>
      </c>
      <c r="T66" s="54">
        <f>(1/(1+EXP(-(S$48+S66))))</f>
        <v>7.479958213892972E-3</v>
      </c>
      <c r="U66" s="54">
        <f>T66/T$48</f>
        <v>1.7755205561948035</v>
      </c>
      <c r="V66" s="53" t="str">
        <f>CONCATENATE(ROUND(U66,2),R66)</f>
        <v>1,78***</v>
      </c>
      <c r="W66" s="31" t="s">
        <v>104</v>
      </c>
      <c r="X66" s="31">
        <v>0.41088000000000002</v>
      </c>
      <c r="Y66" s="54">
        <f>(1/(1+EXP(-(X$48+X66))))</f>
        <v>2.71915747108009E-2</v>
      </c>
      <c r="Z66" s="54">
        <f>Y66/Y$48</f>
        <v>1.494327122818244</v>
      </c>
      <c r="AA66" s="53" t="str">
        <f>CONCATENATE(ROUND(Z66,2),W66)</f>
        <v>1,49***</v>
      </c>
      <c r="AB66" s="31" t="s">
        <v>104</v>
      </c>
      <c r="AC66" s="31">
        <v>0.39526</v>
      </c>
      <c r="AD66" s="54">
        <f>(1/(1+EXP(-(AC$48+AC66))))</f>
        <v>5.7223208235111955E-2</v>
      </c>
      <c r="AE66" s="54">
        <f>AD66/AD$48</f>
        <v>1.4570300759742907</v>
      </c>
      <c r="AF66" s="53" t="str">
        <f>CONCATENATE(ROUND(AE66,2),AB66)</f>
        <v>1,46***</v>
      </c>
      <c r="AG66" s="31" t="s">
        <v>104</v>
      </c>
      <c r="AH66" s="31">
        <v>0.93805000000000005</v>
      </c>
      <c r="AI66" s="54">
        <f>(1/(1+EXP(-(AH$48+AH66))))</f>
        <v>3.774859925903202E-3</v>
      </c>
      <c r="AJ66" s="54">
        <f>AI66/AI$48</f>
        <v>2.5491244328279246</v>
      </c>
      <c r="AK66" s="53" t="str">
        <f>CONCATENATE(ROUND(AJ66,2),AG66)</f>
        <v>2,55***</v>
      </c>
      <c r="AL66" s="31"/>
      <c r="AM66" s="32">
        <v>0.20072000000000001</v>
      </c>
      <c r="AN66" s="54">
        <f>(1/(1+EXP(-(AM$48+AM66))))</f>
        <v>5.6353765225711575E-3</v>
      </c>
      <c r="AO66" s="54">
        <f>AN66/AN$48</f>
        <v>1.2210298393133594</v>
      </c>
      <c r="AP66" s="53" t="str">
        <f>CONCATENATE(ROUND(AO66,2),AL66)</f>
        <v>1,22</v>
      </c>
      <c r="AS66"/>
      <c r="AT66"/>
    </row>
    <row r="67" spans="1:47">
      <c r="E67" s="40"/>
      <c r="F67" s="40"/>
      <c r="G67" s="40"/>
      <c r="J67" s="39"/>
      <c r="K67" s="39"/>
      <c r="L67" s="40"/>
      <c r="O67" s="40"/>
      <c r="P67" s="40"/>
      <c r="Q67" s="40"/>
      <c r="R67" s="40"/>
      <c r="S67" s="40"/>
      <c r="T67" s="40"/>
      <c r="U67" s="40"/>
      <c r="V67" s="40"/>
      <c r="AA67" s="40"/>
      <c r="AD67" s="54"/>
      <c r="AF67" s="40"/>
      <c r="AK67" s="40"/>
      <c r="AP67" s="40"/>
      <c r="AS67"/>
      <c r="AT67"/>
      <c r="AU67" s="40"/>
    </row>
    <row r="68" spans="1:47" ht="15.75" thickBot="1">
      <c r="E68" s="40"/>
      <c r="F68" s="40"/>
      <c r="G68" s="40"/>
      <c r="J68" s="39"/>
      <c r="K68" s="39"/>
      <c r="L68" s="40"/>
      <c r="O68" s="40"/>
      <c r="P68" s="40"/>
      <c r="Q68" s="40"/>
      <c r="R68" s="40"/>
      <c r="S68" s="40"/>
      <c r="T68" s="40"/>
      <c r="U68" s="40"/>
      <c r="V68" s="40"/>
      <c r="AA68" s="40"/>
      <c r="AD68" s="54"/>
      <c r="AF68" s="40"/>
      <c r="AK68" s="40"/>
      <c r="AP68" s="40"/>
      <c r="AS68"/>
      <c r="AT68"/>
      <c r="AU68" s="40"/>
    </row>
    <row r="69" spans="1:47" ht="75">
      <c r="A69" s="26" t="s">
        <v>56</v>
      </c>
      <c r="B69" s="27" t="s">
        <v>57</v>
      </c>
      <c r="C69" s="27" t="s">
        <v>90</v>
      </c>
      <c r="D69" s="27" t="s">
        <v>91</v>
      </c>
      <c r="E69" s="27"/>
      <c r="F69" s="27"/>
      <c r="G69" s="27"/>
      <c r="H69" s="27" t="s">
        <v>92</v>
      </c>
      <c r="I69" s="27" t="s">
        <v>93</v>
      </c>
      <c r="J69" s="27"/>
      <c r="K69" s="27"/>
      <c r="L69" s="27"/>
      <c r="M69" s="27" t="s">
        <v>96</v>
      </c>
      <c r="N69" s="27" t="s">
        <v>97</v>
      </c>
      <c r="O69" s="27"/>
      <c r="P69" s="27"/>
      <c r="Q69" s="27"/>
      <c r="R69" s="27" t="s">
        <v>98</v>
      </c>
      <c r="S69" s="27" t="s">
        <v>99</v>
      </c>
      <c r="T69" s="27"/>
      <c r="U69" s="27"/>
      <c r="V69" s="27"/>
      <c r="W69" s="27" t="s">
        <v>100</v>
      </c>
      <c r="X69" s="28" t="s">
        <v>101</v>
      </c>
      <c r="Y69" s="27"/>
      <c r="Z69" s="27"/>
      <c r="AA69" s="27"/>
      <c r="AD69"/>
      <c r="AE69"/>
      <c r="AF69" s="27"/>
      <c r="AI69"/>
      <c r="AJ69"/>
      <c r="AN69"/>
      <c r="AO69"/>
      <c r="AS69"/>
      <c r="AT69"/>
    </row>
    <row r="70" spans="1:47">
      <c r="A70" s="29" t="s">
        <v>115</v>
      </c>
      <c r="B70" s="31"/>
      <c r="C70" s="31" t="s">
        <v>104</v>
      </c>
      <c r="D70" s="30">
        <v>-5.6630599999999998</v>
      </c>
      <c r="E70" s="51">
        <f>1/(1+EXP(-D70))</f>
        <v>3.459864461577825E-3</v>
      </c>
      <c r="F70" s="62"/>
      <c r="G70" s="62"/>
      <c r="H70" s="31" t="s">
        <v>104</v>
      </c>
      <c r="I70" s="30">
        <v>-4.4676200000000001</v>
      </c>
      <c r="J70" s="51">
        <f>1/(1+EXP(-I70))</f>
        <v>1.1344420304273163E-2</v>
      </c>
      <c r="K70" s="62"/>
      <c r="L70" s="62"/>
      <c r="M70" s="31" t="s">
        <v>104</v>
      </c>
      <c r="N70" s="30">
        <v>-2.0884999999999998</v>
      </c>
      <c r="O70" s="51">
        <f>1/(1+EXP(-N70))</f>
        <v>0.11021959523024291</v>
      </c>
      <c r="P70" s="62"/>
      <c r="Q70" s="62"/>
      <c r="R70" s="31" t="s">
        <v>104</v>
      </c>
      <c r="S70" s="30">
        <v>-1.3045500000000001</v>
      </c>
      <c r="T70" s="51">
        <f>1/(1+EXP(-S70))</f>
        <v>0.21340025533767182</v>
      </c>
      <c r="U70" s="62"/>
      <c r="V70" s="62"/>
      <c r="W70" s="31" t="s">
        <v>104</v>
      </c>
      <c r="X70" s="33">
        <v>-2.1046499999999999</v>
      </c>
      <c r="Y70" s="51">
        <f>1/(1+EXP(-X70))</f>
        <v>0.10864568665832761</v>
      </c>
      <c r="Z70" s="62"/>
      <c r="AA70" s="62"/>
      <c r="AD70"/>
      <c r="AE70"/>
      <c r="AF70" s="62"/>
      <c r="AI70"/>
      <c r="AJ70"/>
      <c r="AN70"/>
      <c r="AO70"/>
      <c r="AS70"/>
      <c r="AT70"/>
    </row>
    <row r="71" spans="1:47">
      <c r="A71" s="29" t="s">
        <v>116</v>
      </c>
      <c r="B71" s="31" t="s">
        <v>117</v>
      </c>
      <c r="C71" s="31" t="s">
        <v>104</v>
      </c>
      <c r="D71" s="30">
        <v>-0.53071999999999997</v>
      </c>
      <c r="E71" s="54">
        <f>(1/(1+EXP(-(D$70+D71))))</f>
        <v>2.0379313885940642E-3</v>
      </c>
      <c r="F71" s="62">
        <f>E71/E$70</f>
        <v>0.58902058483085573</v>
      </c>
      <c r="G71" s="53" t="str">
        <f>CONCATENATE(ROUND(F71,2),C71)</f>
        <v>0,59***</v>
      </c>
      <c r="H71" s="31" t="s">
        <v>105</v>
      </c>
      <c r="I71" s="31">
        <v>9.0039999999999995E-2</v>
      </c>
      <c r="J71" s="54">
        <f>(1/(1+EXP(-(I$70+I71))))</f>
        <v>1.2400015734714193E-2</v>
      </c>
      <c r="K71" s="62">
        <f>J71/J$70</f>
        <v>1.093049746230172</v>
      </c>
      <c r="L71" s="53" t="str">
        <f>CONCATENATE(ROUND(K71,2),H71)</f>
        <v>1,09*</v>
      </c>
      <c r="M71" s="31" t="s">
        <v>104</v>
      </c>
      <c r="N71" s="31">
        <v>0.45688000000000001</v>
      </c>
      <c r="O71" s="54">
        <f>(1/(1+EXP(-(N$70+N71))))</f>
        <v>0.16360855830676257</v>
      </c>
      <c r="P71" s="62">
        <f>O71/O$70</f>
        <v>1.4843872177628028</v>
      </c>
      <c r="Q71" s="53" t="str">
        <f>CONCATENATE(ROUND(P71,2),M71)</f>
        <v>1,48***</v>
      </c>
      <c r="R71" s="31" t="s">
        <v>104</v>
      </c>
      <c r="S71" s="31">
        <v>0.39076</v>
      </c>
      <c r="T71" s="54">
        <f>(1/(1+EXP(-(S$70+S71))))</f>
        <v>0.28622491252204091</v>
      </c>
      <c r="U71" s="62">
        <f>T71/T$70</f>
        <v>1.341258528810735</v>
      </c>
      <c r="V71" s="53" t="str">
        <f>CONCATENATE(ROUND(U71,2),R71)</f>
        <v>1,34***</v>
      </c>
      <c r="W71" s="31" t="s">
        <v>104</v>
      </c>
      <c r="X71" s="32">
        <v>1.4712499999999999</v>
      </c>
      <c r="Y71" s="54">
        <f>(1/(1+EXP(-(X$70+X71))))</f>
        <v>0.34673999836930441</v>
      </c>
      <c r="Z71" s="62">
        <f>Y71/Y$70</f>
        <v>3.1914750510044945</v>
      </c>
      <c r="AA71" s="53" t="str">
        <f>CONCATENATE(ROUND(Z71,2),W71)</f>
        <v>3,19***</v>
      </c>
      <c r="AD71"/>
      <c r="AE71"/>
      <c r="AF71" s="62"/>
      <c r="AI71"/>
      <c r="AJ71"/>
      <c r="AN71"/>
      <c r="AO71"/>
      <c r="AS71"/>
      <c r="AT71"/>
    </row>
    <row r="72" spans="1:47">
      <c r="A72" s="29" t="s">
        <v>102</v>
      </c>
      <c r="B72" s="30" t="s">
        <v>103</v>
      </c>
      <c r="C72" s="31" t="s">
        <v>104</v>
      </c>
      <c r="D72" s="31">
        <v>0.87578</v>
      </c>
      <c r="E72" s="54">
        <f>(1/(1+EXP(-(D$70+D72))))</f>
        <v>8.2661984686607428E-3</v>
      </c>
      <c r="F72" s="62">
        <f>E72/E$70</f>
        <v>2.3891682927056204</v>
      </c>
      <c r="G72" s="53" t="str">
        <f>CONCATENATE(ROUND(F72,2),C72)</f>
        <v>2,39***</v>
      </c>
      <c r="H72" s="31" t="s">
        <v>104</v>
      </c>
      <c r="I72" s="31">
        <v>0.42365000000000003</v>
      </c>
      <c r="J72" s="54">
        <f>(1/(1+EXP(-(I$70+I72))))</f>
        <v>1.7225819110106219E-2</v>
      </c>
      <c r="K72" s="62">
        <f>J72/J$70</f>
        <v>1.5184397834429388</v>
      </c>
      <c r="L72" s="53" t="str">
        <f>CONCATENATE(ROUND(K72,2),H72)</f>
        <v>1,52***</v>
      </c>
      <c r="M72" s="31" t="s">
        <v>104</v>
      </c>
      <c r="N72" s="31">
        <v>0.1668</v>
      </c>
      <c r="O72" s="54">
        <f>(1/(1+EXP(-(N$70+N72))))</f>
        <v>0.12767211414234769</v>
      </c>
      <c r="P72" s="62">
        <f>O72/O$70</f>
        <v>1.1583431591782514</v>
      </c>
      <c r="Q72" s="53" t="str">
        <f>CONCATENATE(ROUND(P72,2),M72)</f>
        <v>1,16***</v>
      </c>
      <c r="R72" s="31" t="s">
        <v>104</v>
      </c>
      <c r="S72" s="31">
        <v>0.27009</v>
      </c>
      <c r="T72" s="54">
        <f>(1/(1+EXP(-(S$70+S72))))</f>
        <v>0.26222035424727863</v>
      </c>
      <c r="U72" s="62">
        <f>T72/T$70</f>
        <v>1.2287724484319702</v>
      </c>
      <c r="V72" s="53" t="str">
        <f>CONCATENATE(ROUND(U72,2),R72)</f>
        <v>1,23***</v>
      </c>
      <c r="W72" s="31" t="s">
        <v>104</v>
      </c>
      <c r="X72" s="32">
        <v>0.46834999999999999</v>
      </c>
      <c r="Y72" s="54">
        <f>(1/(1+EXP(-(X$70+X72))))</f>
        <v>0.1629691511656774</v>
      </c>
      <c r="Z72" s="62">
        <f>Y72/Y$70</f>
        <v>1.5000057174675323</v>
      </c>
      <c r="AA72" s="53" t="str">
        <f>CONCATENATE(ROUND(Z72,2),W72)</f>
        <v>1,5***</v>
      </c>
      <c r="AD72"/>
      <c r="AE72"/>
      <c r="AF72" s="62"/>
      <c r="AI72"/>
      <c r="AJ72"/>
      <c r="AN72"/>
      <c r="AO72"/>
      <c r="AS72"/>
      <c r="AT72"/>
    </row>
    <row r="73" spans="1:47">
      <c r="A73" s="29" t="s">
        <v>102</v>
      </c>
      <c r="B73" s="30" t="s">
        <v>106</v>
      </c>
      <c r="C73" s="31"/>
      <c r="D73" s="31">
        <v>1.8360000000000001E-2</v>
      </c>
      <c r="E73" s="54">
        <f t="shared" ref="E73:E113" si="103">(1/(1+EXP(-(D$70+D73))))</f>
        <v>3.5237483935853945E-3</v>
      </c>
      <c r="F73" s="62">
        <f t="shared" ref="F73:F113" si="104">E73/E$70</f>
        <v>1.0184642874647281</v>
      </c>
      <c r="G73" s="53" t="str">
        <f t="shared" ref="G73:G113" si="105">CONCATENATE(ROUND(F73,2),C73)</f>
        <v>1,02</v>
      </c>
      <c r="H73" s="31" t="s">
        <v>104</v>
      </c>
      <c r="I73" s="31">
        <v>0.21745</v>
      </c>
      <c r="J73" s="54">
        <f t="shared" ref="J73:J113" si="106">(1/(1+EXP(-(I$70+I73))))</f>
        <v>1.4061270044916462E-2</v>
      </c>
      <c r="K73" s="62">
        <f t="shared" ref="K73:K113" si="107">J73/J$70</f>
        <v>1.2394877541358309</v>
      </c>
      <c r="L73" s="53" t="str">
        <f t="shared" ref="L73:L113" si="108">CONCATENATE(ROUND(K73,2),H73)</f>
        <v>1,24***</v>
      </c>
      <c r="M73" s="31" t="s">
        <v>104</v>
      </c>
      <c r="N73" s="31">
        <v>0.22428999999999999</v>
      </c>
      <c r="O73" s="54">
        <f t="shared" ref="O73:O113" si="109">(1/(1+EXP(-(N$70+N73))))</f>
        <v>0.13421309641006424</v>
      </c>
      <c r="P73" s="62">
        <f t="shared" ref="P73:P113" si="110">O73/O$70</f>
        <v>1.2176881627055531</v>
      </c>
      <c r="Q73" s="53" t="str">
        <f t="shared" ref="Q73:Q113" si="111">CONCATENATE(ROUND(P73,2),M73)</f>
        <v>1,22***</v>
      </c>
      <c r="R73" s="31" t="s">
        <v>104</v>
      </c>
      <c r="S73" s="31">
        <v>0.21909999999999999</v>
      </c>
      <c r="T73" s="54">
        <f t="shared" ref="T73:T113" si="112">(1/(1+EXP(-(S$70+S73))))</f>
        <v>0.25247604096988996</v>
      </c>
      <c r="U73" s="62">
        <f t="shared" ref="U73:U113" si="113">T73/T$70</f>
        <v>1.1831103040171482</v>
      </c>
      <c r="V73" s="53" t="str">
        <f t="shared" ref="V73:V113" si="114">CONCATENATE(ROUND(U73,2),R73)</f>
        <v>1,18***</v>
      </c>
      <c r="W73" s="31" t="s">
        <v>104</v>
      </c>
      <c r="X73" s="32">
        <v>0.26177</v>
      </c>
      <c r="Y73" s="54">
        <f t="shared" ref="Y73:Y113" si="115">(1/(1+EXP(-(X$70+X73))))</f>
        <v>0.13671103595921522</v>
      </c>
      <c r="Z73" s="62">
        <f t="shared" ref="Z73:Z113" si="116">Y73/Y$70</f>
        <v>1.2583199587954965</v>
      </c>
      <c r="AA73" s="53" t="str">
        <f t="shared" ref="AA73:AA113" si="117">CONCATENATE(ROUND(Z73,2),W73)</f>
        <v>1,26***</v>
      </c>
      <c r="AD73"/>
      <c r="AE73"/>
      <c r="AF73" s="62"/>
      <c r="AI73"/>
      <c r="AJ73"/>
      <c r="AN73"/>
      <c r="AO73"/>
      <c r="AS73"/>
      <c r="AT73"/>
    </row>
    <row r="74" spans="1:47">
      <c r="A74" s="29" t="s">
        <v>102</v>
      </c>
      <c r="B74" s="30" t="s">
        <v>108</v>
      </c>
      <c r="C74" s="31"/>
      <c r="D74" s="30">
        <v>-8.6499999999999997E-3</v>
      </c>
      <c r="E74" s="54">
        <f t="shared" si="103"/>
        <v>3.430167914190505E-3</v>
      </c>
      <c r="F74" s="62">
        <f t="shared" si="104"/>
        <v>0.99141684660855844</v>
      </c>
      <c r="G74" s="53" t="str">
        <f t="shared" si="105"/>
        <v>0,99</v>
      </c>
      <c r="H74" s="31"/>
      <c r="I74" s="30">
        <v>-6.105E-2</v>
      </c>
      <c r="J74" s="54">
        <f t="shared" si="106"/>
        <v>1.0679735906640756E-2</v>
      </c>
      <c r="K74" s="62">
        <f t="shared" si="107"/>
        <v>0.94140869433566066</v>
      </c>
      <c r="L74" s="53" t="str">
        <f t="shared" si="108"/>
        <v>0,94</v>
      </c>
      <c r="M74" s="31" t="s">
        <v>104</v>
      </c>
      <c r="N74" s="30">
        <v>-0.12483</v>
      </c>
      <c r="O74" s="54">
        <f t="shared" si="109"/>
        <v>9.8559820966967138E-2</v>
      </c>
      <c r="P74" s="62">
        <f t="shared" si="110"/>
        <v>0.89421323641300698</v>
      </c>
      <c r="Q74" s="53" t="str">
        <f t="shared" si="111"/>
        <v>0,89***</v>
      </c>
      <c r="R74" s="31"/>
      <c r="S74" s="30">
        <v>-4.292E-2</v>
      </c>
      <c r="T74" s="54">
        <f t="shared" si="112"/>
        <v>0.20628430364408218</v>
      </c>
      <c r="U74" s="62">
        <f t="shared" si="113"/>
        <v>0.96665443683593644</v>
      </c>
      <c r="V74" s="53" t="str">
        <f t="shared" si="114"/>
        <v>0,97</v>
      </c>
      <c r="W74" s="31"/>
      <c r="X74" s="33">
        <v>-1.9099999999999999E-2</v>
      </c>
      <c r="Y74" s="54">
        <f t="shared" si="115"/>
        <v>0.10680978716878747</v>
      </c>
      <c r="Z74" s="62">
        <f t="shared" si="116"/>
        <v>0.98310195695744718</v>
      </c>
      <c r="AA74" s="53" t="str">
        <f t="shared" si="117"/>
        <v>0,98</v>
      </c>
      <c r="AD74"/>
      <c r="AE74"/>
      <c r="AF74" s="62"/>
      <c r="AI74"/>
      <c r="AJ74"/>
      <c r="AN74"/>
      <c r="AO74"/>
      <c r="AS74"/>
      <c r="AT74"/>
    </row>
    <row r="75" spans="1:47">
      <c r="A75" s="29" t="s">
        <v>102</v>
      </c>
      <c r="B75" s="30" t="s">
        <v>109</v>
      </c>
      <c r="C75" s="31" t="s">
        <v>104</v>
      </c>
      <c r="D75" s="30">
        <v>-0.62134999999999996</v>
      </c>
      <c r="E75" s="54">
        <f t="shared" si="103"/>
        <v>1.8616847533802095E-3</v>
      </c>
      <c r="F75" s="62">
        <f t="shared" si="104"/>
        <v>0.53808025547082072</v>
      </c>
      <c r="G75" s="53" t="str">
        <f t="shared" si="105"/>
        <v>0,54***</v>
      </c>
      <c r="H75" s="31" t="s">
        <v>104</v>
      </c>
      <c r="I75" s="30">
        <v>-0.29037000000000002</v>
      </c>
      <c r="J75" s="54">
        <f t="shared" si="106"/>
        <v>8.509805259447896E-3</v>
      </c>
      <c r="K75" s="62">
        <f t="shared" si="107"/>
        <v>0.75013134485527322</v>
      </c>
      <c r="L75" s="53" t="str">
        <f t="shared" si="108"/>
        <v>0,75***</v>
      </c>
      <c r="M75" s="31" t="s">
        <v>104</v>
      </c>
      <c r="N75" s="30">
        <v>-0.2346</v>
      </c>
      <c r="O75" s="54">
        <f t="shared" si="109"/>
        <v>8.9227813074361464E-2</v>
      </c>
      <c r="P75" s="62">
        <f t="shared" si="110"/>
        <v>0.80954582429711597</v>
      </c>
      <c r="Q75" s="53" t="str">
        <f t="shared" si="111"/>
        <v>0,81***</v>
      </c>
      <c r="R75" s="31" t="s">
        <v>104</v>
      </c>
      <c r="S75" s="30">
        <v>-0.27227000000000001</v>
      </c>
      <c r="T75" s="54">
        <f t="shared" si="112"/>
        <v>0.17124631915588068</v>
      </c>
      <c r="U75" s="62">
        <f t="shared" si="113"/>
        <v>0.80246539014168816</v>
      </c>
      <c r="V75" s="53" t="str">
        <f t="shared" si="114"/>
        <v>0,8***</v>
      </c>
      <c r="W75" s="31" t="s">
        <v>104</v>
      </c>
      <c r="X75" s="33">
        <v>-0.19238</v>
      </c>
      <c r="Y75" s="54">
        <f t="shared" si="115"/>
        <v>9.1369234013051165E-2</v>
      </c>
      <c r="Z75" s="62">
        <f t="shared" si="116"/>
        <v>0.84098353854020935</v>
      </c>
      <c r="AA75" s="53" t="str">
        <f t="shared" si="117"/>
        <v>0,84***</v>
      </c>
      <c r="AD75"/>
      <c r="AE75"/>
      <c r="AF75" s="62"/>
      <c r="AI75"/>
      <c r="AJ75"/>
      <c r="AN75"/>
      <c r="AO75"/>
      <c r="AS75"/>
      <c r="AT75"/>
    </row>
    <row r="76" spans="1:47">
      <c r="A76" s="29" t="s">
        <v>102</v>
      </c>
      <c r="B76" s="31" t="s">
        <v>110</v>
      </c>
      <c r="C76" s="31" t="s">
        <v>105</v>
      </c>
      <c r="D76" s="30">
        <v>-0.62848000000000004</v>
      </c>
      <c r="E76" s="54">
        <f t="shared" si="103"/>
        <v>1.848482599109298E-3</v>
      </c>
      <c r="F76" s="62">
        <f t="shared" si="104"/>
        <v>0.53426445447123738</v>
      </c>
      <c r="G76" s="53" t="str">
        <f t="shared" si="105"/>
        <v>0,53*</v>
      </c>
      <c r="H76" s="31" t="s">
        <v>105</v>
      </c>
      <c r="I76" s="30">
        <v>-0.30665999999999999</v>
      </c>
      <c r="J76" s="54">
        <f t="shared" si="106"/>
        <v>8.3734548886398238E-3</v>
      </c>
      <c r="K76" s="62">
        <f t="shared" si="107"/>
        <v>0.73811218767042241</v>
      </c>
      <c r="L76" s="53" t="str">
        <f>CONCATENATE(ROUND(K76,2),H76)</f>
        <v>0,74*</v>
      </c>
      <c r="M76" s="31" t="s">
        <v>104</v>
      </c>
      <c r="N76" s="30">
        <v>-0.33739999999999998</v>
      </c>
      <c r="O76" s="54">
        <f t="shared" si="109"/>
        <v>8.1218894148861243E-2</v>
      </c>
      <c r="P76" s="62">
        <f t="shared" si="110"/>
        <v>0.73688252963730505</v>
      </c>
      <c r="Q76" s="53" t="str">
        <f t="shared" si="111"/>
        <v>0,74***</v>
      </c>
      <c r="R76" s="31" t="s">
        <v>104</v>
      </c>
      <c r="S76" s="30">
        <v>-0.55584</v>
      </c>
      <c r="T76" s="54">
        <f t="shared" si="112"/>
        <v>0.13465760075334474</v>
      </c>
      <c r="U76" s="62">
        <f t="shared" si="113"/>
        <v>0.63100955779209633</v>
      </c>
      <c r="V76" s="53" t="str">
        <f t="shared" si="114"/>
        <v>0,63***</v>
      </c>
      <c r="W76" s="31" t="s">
        <v>104</v>
      </c>
      <c r="X76" s="33">
        <v>-0.35788999999999999</v>
      </c>
      <c r="Y76" s="54">
        <f t="shared" si="115"/>
        <v>7.8526346003157957E-2</v>
      </c>
      <c r="Z76" s="62">
        <f t="shared" si="116"/>
        <v>0.72277463025393818</v>
      </c>
      <c r="AA76" s="53" t="str">
        <f t="shared" si="117"/>
        <v>0,72***</v>
      </c>
      <c r="AD76"/>
      <c r="AE76"/>
      <c r="AF76" s="62"/>
      <c r="AI76"/>
      <c r="AJ76"/>
      <c r="AN76"/>
      <c r="AO76"/>
      <c r="AS76"/>
      <c r="AT76"/>
    </row>
    <row r="77" spans="1:47" ht="45">
      <c r="A77" s="29" t="s">
        <v>111</v>
      </c>
      <c r="B77" s="31" t="s">
        <v>112</v>
      </c>
      <c r="C77" s="31"/>
      <c r="D77" s="30">
        <v>-0.19889999999999999</v>
      </c>
      <c r="E77" s="54">
        <f t="shared" si="103"/>
        <v>2.8375859113916749E-3</v>
      </c>
      <c r="F77" s="62">
        <f t="shared" si="104"/>
        <v>0.82014366253458137</v>
      </c>
      <c r="G77" s="53" t="str">
        <f t="shared" si="105"/>
        <v>0,82</v>
      </c>
      <c r="H77" s="31" t="s">
        <v>107</v>
      </c>
      <c r="I77" s="30">
        <v>-0.1588</v>
      </c>
      <c r="J77" s="54">
        <f t="shared" si="106"/>
        <v>9.6948337868094613E-3</v>
      </c>
      <c r="K77" s="62">
        <f t="shared" si="107"/>
        <v>0.85459049707085133</v>
      </c>
      <c r="L77" s="53" t="str">
        <f t="shared" si="108"/>
        <v>0,85**</v>
      </c>
      <c r="M77" s="31" t="s">
        <v>104</v>
      </c>
      <c r="N77" s="31">
        <v>9.2539999999999997E-2</v>
      </c>
      <c r="O77" s="54">
        <f t="shared" si="109"/>
        <v>0.11962774909186996</v>
      </c>
      <c r="P77" s="62">
        <f t="shared" si="110"/>
        <v>1.0853582690262462</v>
      </c>
      <c r="Q77" s="53" t="str">
        <f t="shared" si="111"/>
        <v>1,09***</v>
      </c>
      <c r="R77" s="31" t="s">
        <v>105</v>
      </c>
      <c r="S77" s="31">
        <v>4.0039999999999999E-2</v>
      </c>
      <c r="T77" s="54">
        <f t="shared" si="112"/>
        <v>0.22019849791208135</v>
      </c>
      <c r="U77" s="62">
        <f t="shared" si="113"/>
        <v>1.0318567686981086</v>
      </c>
      <c r="V77" s="53" t="str">
        <f t="shared" si="114"/>
        <v>1,03*</v>
      </c>
      <c r="W77" s="31"/>
      <c r="X77" s="33">
        <v>-9.1000000000000004E-3</v>
      </c>
      <c r="Y77" s="54">
        <f t="shared" si="115"/>
        <v>0.10776755962024143</v>
      </c>
      <c r="Z77" s="62">
        <f t="shared" si="116"/>
        <v>0.99191751587112942</v>
      </c>
      <c r="AA77" s="53" t="str">
        <f t="shared" si="117"/>
        <v>0,99</v>
      </c>
      <c r="AD77"/>
      <c r="AE77"/>
      <c r="AF77" s="62"/>
      <c r="AI77"/>
      <c r="AJ77"/>
      <c r="AN77"/>
      <c r="AO77"/>
      <c r="AS77"/>
      <c r="AT77"/>
    </row>
    <row r="78" spans="1:47" ht="30">
      <c r="A78" s="29" t="s">
        <v>111</v>
      </c>
      <c r="B78" s="31" t="s">
        <v>113</v>
      </c>
      <c r="C78" s="31"/>
      <c r="D78" s="31">
        <v>9.9180000000000004E-2</v>
      </c>
      <c r="E78" s="54">
        <f t="shared" si="103"/>
        <v>3.819229640386541E-3</v>
      </c>
      <c r="F78" s="62">
        <f t="shared" si="104"/>
        <v>1.1038668372127018</v>
      </c>
      <c r="G78" s="53" t="str">
        <f t="shared" si="105"/>
        <v>1,1</v>
      </c>
      <c r="H78" s="31" t="s">
        <v>104</v>
      </c>
      <c r="I78" s="31">
        <v>0.37047000000000002</v>
      </c>
      <c r="J78" s="54">
        <f t="shared" si="106"/>
        <v>1.6348267107493791E-2</v>
      </c>
      <c r="K78" s="62">
        <f t="shared" si="107"/>
        <v>1.4410843982337116</v>
      </c>
      <c r="L78" s="53" t="str">
        <f t="shared" si="108"/>
        <v>1,44***</v>
      </c>
      <c r="M78" s="31" t="s">
        <v>104</v>
      </c>
      <c r="N78" s="30">
        <v>-0.17934</v>
      </c>
      <c r="O78" s="54">
        <f t="shared" si="109"/>
        <v>9.3821692625226813E-2</v>
      </c>
      <c r="P78" s="62">
        <f t="shared" si="110"/>
        <v>0.85122516036498097</v>
      </c>
      <c r="Q78" s="53" t="str">
        <f t="shared" si="111"/>
        <v>0,85***</v>
      </c>
      <c r="R78" s="31" t="s">
        <v>104</v>
      </c>
      <c r="S78" s="30">
        <v>-0.12397</v>
      </c>
      <c r="T78" s="54">
        <f t="shared" si="112"/>
        <v>0.19332939012286102</v>
      </c>
      <c r="U78" s="62">
        <f t="shared" si="113"/>
        <v>0.90594732333824124</v>
      </c>
      <c r="V78" s="53" t="str">
        <f t="shared" si="114"/>
        <v>0,91***</v>
      </c>
      <c r="W78" s="31" t="s">
        <v>104</v>
      </c>
      <c r="X78" s="33">
        <v>-0.123</v>
      </c>
      <c r="Y78" s="54">
        <f t="shared" si="115"/>
        <v>9.7294842858560965E-2</v>
      </c>
      <c r="Z78" s="62">
        <f t="shared" si="116"/>
        <v>0.89552421132499138</v>
      </c>
      <c r="AA78" s="53" t="str">
        <f t="shared" si="117"/>
        <v>0,9***</v>
      </c>
      <c r="AD78"/>
      <c r="AE78"/>
      <c r="AF78" s="62"/>
      <c r="AI78"/>
      <c r="AJ78"/>
      <c r="AN78"/>
      <c r="AO78"/>
      <c r="AS78"/>
      <c r="AT78"/>
    </row>
    <row r="79" spans="1:47" ht="45">
      <c r="A79" s="29" t="s">
        <v>111</v>
      </c>
      <c r="B79" s="31" t="s">
        <v>114</v>
      </c>
      <c r="C79" s="31"/>
      <c r="D79" s="30">
        <v>-4.9390000000000003E-2</v>
      </c>
      <c r="E79" s="54">
        <f t="shared" si="103"/>
        <v>3.2936822394453659E-3</v>
      </c>
      <c r="F79" s="62">
        <f t="shared" si="104"/>
        <v>0.9519685744982409</v>
      </c>
      <c r="G79" s="53" t="str">
        <f t="shared" si="105"/>
        <v>0,95</v>
      </c>
      <c r="H79" s="31" t="s">
        <v>104</v>
      </c>
      <c r="I79" s="30">
        <v>-0.27522999999999997</v>
      </c>
      <c r="J79" s="54">
        <f t="shared" si="106"/>
        <v>8.6385025197287559E-3</v>
      </c>
      <c r="K79" s="62">
        <f t="shared" si="107"/>
        <v>0.7614758875316745</v>
      </c>
      <c r="L79" s="53" t="str">
        <f t="shared" si="108"/>
        <v>0,76***</v>
      </c>
      <c r="M79" s="31" t="s">
        <v>104</v>
      </c>
      <c r="N79" s="31">
        <v>0.1232</v>
      </c>
      <c r="O79" s="54">
        <f t="shared" si="109"/>
        <v>0.1228946097169115</v>
      </c>
      <c r="P79" s="62">
        <f t="shared" si="110"/>
        <v>1.1149978319208227</v>
      </c>
      <c r="Q79" s="53" t="str">
        <f t="shared" si="111"/>
        <v>1,11***</v>
      </c>
      <c r="R79" s="31" t="s">
        <v>105</v>
      </c>
      <c r="S79" s="31">
        <v>4.6859999999999999E-2</v>
      </c>
      <c r="T79" s="54">
        <f t="shared" si="112"/>
        <v>0.22137180215223626</v>
      </c>
      <c r="U79" s="62">
        <f t="shared" si="113"/>
        <v>1.037354907574739</v>
      </c>
      <c r="V79" s="53" t="str">
        <f t="shared" si="114"/>
        <v>1,04*</v>
      </c>
      <c r="W79" s="31" t="s">
        <v>107</v>
      </c>
      <c r="X79" s="33">
        <v>-7.5999999999999998E-2</v>
      </c>
      <c r="Y79" s="54">
        <f t="shared" si="115"/>
        <v>0.10150163315741172</v>
      </c>
      <c r="Z79" s="62">
        <f t="shared" si="116"/>
        <v>0.93424448111425962</v>
      </c>
      <c r="AA79" s="53" t="str">
        <f t="shared" si="117"/>
        <v>0,93**</v>
      </c>
      <c r="AD79"/>
      <c r="AE79"/>
      <c r="AF79" s="62"/>
      <c r="AI79"/>
      <c r="AJ79"/>
      <c r="AN79"/>
      <c r="AO79"/>
      <c r="AS79"/>
      <c r="AT79"/>
    </row>
    <row r="80" spans="1:47">
      <c r="A80" s="29" t="s">
        <v>148</v>
      </c>
      <c r="B80" s="31">
        <v>1</v>
      </c>
      <c r="C80" s="31"/>
      <c r="D80" s="30">
        <v>-1.4189999999999999E-2</v>
      </c>
      <c r="E80" s="54">
        <f t="shared" si="103"/>
        <v>3.4112819713464624E-3</v>
      </c>
      <c r="F80" s="62">
        <f t="shared" si="104"/>
        <v>0.98595826779607221</v>
      </c>
      <c r="G80" s="53" t="str">
        <f t="shared" si="105"/>
        <v>0,99</v>
      </c>
      <c r="H80" s="31"/>
      <c r="I80" s="30">
        <v>-7.7740000000000004E-2</v>
      </c>
      <c r="J80" s="54">
        <f t="shared" si="106"/>
        <v>1.0504827218247028E-2</v>
      </c>
      <c r="K80" s="62">
        <f t="shared" si="107"/>
        <v>0.92599065765309474</v>
      </c>
      <c r="L80" s="53" t="str">
        <f t="shared" si="108"/>
        <v>0,93</v>
      </c>
      <c r="M80" s="31"/>
      <c r="N80" s="31">
        <v>3.8710000000000001E-2</v>
      </c>
      <c r="O80" s="54">
        <f t="shared" si="109"/>
        <v>0.11407360233113477</v>
      </c>
      <c r="P80" s="62">
        <f t="shared" si="110"/>
        <v>1.0349666236102668</v>
      </c>
      <c r="Q80" s="53" t="str">
        <f t="shared" si="111"/>
        <v>1,03</v>
      </c>
      <c r="R80" s="31"/>
      <c r="S80" s="31">
        <v>3.8059999999999997E-2</v>
      </c>
      <c r="T80" s="54">
        <f t="shared" si="112"/>
        <v>0.21985869825800197</v>
      </c>
      <c r="U80" s="62">
        <f t="shared" si="113"/>
        <v>1.0302644573227464</v>
      </c>
      <c r="V80" s="53" t="str">
        <f t="shared" si="114"/>
        <v>1,03</v>
      </c>
      <c r="W80" s="31" t="s">
        <v>107</v>
      </c>
      <c r="X80" s="33">
        <v>-6.8190000000000001E-2</v>
      </c>
      <c r="Y80" s="54">
        <f t="shared" si="115"/>
        <v>0.10221611778955601</v>
      </c>
      <c r="Z80" s="62">
        <f t="shared" si="116"/>
        <v>0.94082076273316306</v>
      </c>
      <c r="AA80" s="53" t="str">
        <f t="shared" si="117"/>
        <v>0,94**</v>
      </c>
      <c r="AD80"/>
      <c r="AE80"/>
      <c r="AF80" s="62"/>
      <c r="AI80"/>
      <c r="AJ80"/>
      <c r="AN80"/>
      <c r="AO80"/>
      <c r="AS80"/>
      <c r="AT80"/>
    </row>
    <row r="81" spans="1:46">
      <c r="A81" s="29" t="s">
        <v>148</v>
      </c>
      <c r="B81" s="31">
        <v>2</v>
      </c>
      <c r="C81" s="31"/>
      <c r="D81" s="30">
        <v>-0.19231999999999999</v>
      </c>
      <c r="E81" s="54">
        <f t="shared" si="103"/>
        <v>2.8562652841997277E-3</v>
      </c>
      <c r="F81" s="62">
        <f t="shared" si="104"/>
        <v>0.8255425366857192</v>
      </c>
      <c r="G81" s="53" t="str">
        <f t="shared" si="105"/>
        <v>0,83</v>
      </c>
      <c r="H81" s="31"/>
      <c r="I81" s="30">
        <v>-8.3479999999999999E-2</v>
      </c>
      <c r="J81" s="54">
        <f t="shared" si="106"/>
        <v>1.0445330259120093E-2</v>
      </c>
      <c r="K81" s="62">
        <f t="shared" si="107"/>
        <v>0.92074605656012187</v>
      </c>
      <c r="L81" s="53" t="str">
        <f t="shared" si="108"/>
        <v>0,92</v>
      </c>
      <c r="M81" s="31"/>
      <c r="N81" s="31">
        <v>3.005E-2</v>
      </c>
      <c r="O81" s="54">
        <f t="shared" si="109"/>
        <v>0.11320133633941505</v>
      </c>
      <c r="P81" s="62">
        <f t="shared" si="110"/>
        <v>1.0270527314398445</v>
      </c>
      <c r="Q81" s="53" t="str">
        <f t="shared" si="111"/>
        <v>1,03</v>
      </c>
      <c r="R81" s="31" t="s">
        <v>107</v>
      </c>
      <c r="S81" s="31">
        <v>6.7530000000000007E-2</v>
      </c>
      <c r="T81" s="54">
        <f t="shared" si="112"/>
        <v>0.22495512378556964</v>
      </c>
      <c r="U81" s="62">
        <f t="shared" si="113"/>
        <v>1.0541464602730399</v>
      </c>
      <c r="V81" s="53" t="str">
        <f t="shared" si="114"/>
        <v>1,05**</v>
      </c>
      <c r="W81" s="31" t="s">
        <v>104</v>
      </c>
      <c r="X81" s="33">
        <v>-9.1209999999999999E-2</v>
      </c>
      <c r="Y81" s="54">
        <f t="shared" si="115"/>
        <v>0.10012287901235846</v>
      </c>
      <c r="Z81" s="62">
        <f t="shared" si="116"/>
        <v>0.92155410943490157</v>
      </c>
      <c r="AA81" s="53" t="str">
        <f t="shared" si="117"/>
        <v>0,92***</v>
      </c>
      <c r="AD81"/>
      <c r="AE81"/>
      <c r="AF81" s="62"/>
      <c r="AI81"/>
      <c r="AJ81"/>
      <c r="AN81"/>
      <c r="AO81"/>
      <c r="AS81"/>
      <c r="AT81"/>
    </row>
    <row r="82" spans="1:46">
      <c r="A82" s="29" t="s">
        <v>148</v>
      </c>
      <c r="B82" s="31">
        <v>4</v>
      </c>
      <c r="C82" s="31"/>
      <c r="D82" s="30">
        <v>-0.17111000000000001</v>
      </c>
      <c r="E82" s="54">
        <f t="shared" si="103"/>
        <v>2.9173150803136444E-3</v>
      </c>
      <c r="F82" s="62">
        <f t="shared" si="104"/>
        <v>0.84318767764192759</v>
      </c>
      <c r="G82" s="53" t="str">
        <f t="shared" si="105"/>
        <v>0,84</v>
      </c>
      <c r="H82" s="31"/>
      <c r="I82" s="30">
        <v>-6.8360000000000004E-2</v>
      </c>
      <c r="J82" s="54">
        <f t="shared" si="106"/>
        <v>1.0602776413579238E-2</v>
      </c>
      <c r="K82" s="62">
        <f t="shared" si="107"/>
        <v>0.93462478726968834</v>
      </c>
      <c r="L82" s="53" t="str">
        <f t="shared" si="108"/>
        <v>0,93</v>
      </c>
      <c r="M82" s="31"/>
      <c r="N82" s="30">
        <v>-4.9199999999999999E-3</v>
      </c>
      <c r="O82" s="54">
        <f t="shared" si="109"/>
        <v>0.10973800926713115</v>
      </c>
      <c r="P82" s="62">
        <f t="shared" si="110"/>
        <v>0.99563066837520353</v>
      </c>
      <c r="Q82" s="53" t="str">
        <f t="shared" si="111"/>
        <v>1</v>
      </c>
      <c r="R82" s="31"/>
      <c r="S82" s="30">
        <v>-4.1770000000000002E-2</v>
      </c>
      <c r="T82" s="54">
        <f t="shared" si="112"/>
        <v>0.20647265799751985</v>
      </c>
      <c r="U82" s="62">
        <f t="shared" si="113"/>
        <v>0.96753707098808217</v>
      </c>
      <c r="V82" s="53" t="str">
        <f t="shared" si="114"/>
        <v>0,97</v>
      </c>
      <c r="W82" s="31"/>
      <c r="X82" s="33">
        <v>-7.6000000000000004E-4</v>
      </c>
      <c r="Y82" s="54">
        <f t="shared" si="115"/>
        <v>0.10857210877699934</v>
      </c>
      <c r="Z82" s="62">
        <f t="shared" si="116"/>
        <v>0.99932277218183863</v>
      </c>
      <c r="AA82" s="53" t="str">
        <f t="shared" si="117"/>
        <v>1</v>
      </c>
      <c r="AD82"/>
      <c r="AE82"/>
      <c r="AF82" s="62"/>
      <c r="AI82"/>
      <c r="AJ82"/>
      <c r="AN82"/>
      <c r="AO82"/>
      <c r="AS82"/>
      <c r="AT82"/>
    </row>
    <row r="83" spans="1:46">
      <c r="A83" s="29" t="s">
        <v>148</v>
      </c>
      <c r="B83" s="31">
        <v>5</v>
      </c>
      <c r="C83" s="31"/>
      <c r="D83" s="31">
        <v>0.18132999999999999</v>
      </c>
      <c r="E83" s="54">
        <f t="shared" si="103"/>
        <v>4.1448715280334152E-3</v>
      </c>
      <c r="F83" s="62">
        <f t="shared" si="104"/>
        <v>1.197986676663976</v>
      </c>
      <c r="G83" s="53" t="str">
        <f t="shared" si="105"/>
        <v>1,2</v>
      </c>
      <c r="H83" s="31" t="s">
        <v>107</v>
      </c>
      <c r="I83" s="31">
        <v>0.16052</v>
      </c>
      <c r="J83" s="54">
        <f t="shared" si="106"/>
        <v>1.3293466362012139E-2</v>
      </c>
      <c r="K83" s="62">
        <f t="shared" si="107"/>
        <v>1.1718065802802475</v>
      </c>
      <c r="L83" s="53" t="str">
        <f t="shared" si="108"/>
        <v>1,17**</v>
      </c>
      <c r="M83" s="31" t="s">
        <v>104</v>
      </c>
      <c r="N83" s="30">
        <v>-0.12411999999999999</v>
      </c>
      <c r="O83" s="54">
        <f t="shared" si="109"/>
        <v>9.8622919454494001E-2</v>
      </c>
      <c r="P83" s="62">
        <f t="shared" si="110"/>
        <v>0.89478571617393377</v>
      </c>
      <c r="Q83" s="53" t="str">
        <f t="shared" si="111"/>
        <v>0,89***</v>
      </c>
      <c r="R83" s="31" t="s">
        <v>104</v>
      </c>
      <c r="S83" s="30">
        <v>-0.11831999999999999</v>
      </c>
      <c r="T83" s="54">
        <f t="shared" si="112"/>
        <v>0.19421205237819184</v>
      </c>
      <c r="U83" s="62">
        <f t="shared" si="113"/>
        <v>0.91008350515271075</v>
      </c>
      <c r="V83" s="53" t="str">
        <f t="shared" si="114"/>
        <v>0,91***</v>
      </c>
      <c r="W83" s="31" t="s">
        <v>107</v>
      </c>
      <c r="X83" s="33">
        <v>-6.1129999999999997E-2</v>
      </c>
      <c r="Y83" s="54">
        <f t="shared" si="115"/>
        <v>0.10286582164985526</v>
      </c>
      <c r="Z83" s="62">
        <f t="shared" si="116"/>
        <v>0.94680078716195104</v>
      </c>
      <c r="AA83" s="53" t="str">
        <f t="shared" si="117"/>
        <v>0,95**</v>
      </c>
      <c r="AD83"/>
      <c r="AE83"/>
      <c r="AF83" s="62"/>
      <c r="AI83"/>
      <c r="AJ83"/>
      <c r="AN83"/>
      <c r="AO83"/>
      <c r="AS83"/>
      <c r="AT83"/>
    </row>
    <row r="84" spans="1:46">
      <c r="A84" s="29" t="s">
        <v>148</v>
      </c>
      <c r="B84" s="31" t="s">
        <v>149</v>
      </c>
      <c r="C84" s="31"/>
      <c r="D84" s="30">
        <v>-1.2460000000000001E-2</v>
      </c>
      <c r="E84" s="54">
        <f t="shared" si="103"/>
        <v>3.4171684129805282E-3</v>
      </c>
      <c r="F84" s="62">
        <f t="shared" si="104"/>
        <v>0.98765961815225967</v>
      </c>
      <c r="G84" s="53" t="str">
        <f t="shared" si="105"/>
        <v>0,99</v>
      </c>
      <c r="H84" s="31"/>
      <c r="I84" s="31">
        <v>6.8190000000000001E-2</v>
      </c>
      <c r="J84" s="54">
        <f t="shared" si="106"/>
        <v>1.2135266245320749E-2</v>
      </c>
      <c r="K84" s="62">
        <f t="shared" si="107"/>
        <v>1.0697123272794902</v>
      </c>
      <c r="L84" s="53" t="str">
        <f t="shared" si="108"/>
        <v>1,07</v>
      </c>
      <c r="M84" s="31"/>
      <c r="N84" s="30">
        <v>-3.3259999999999998E-2</v>
      </c>
      <c r="O84" s="54">
        <f t="shared" si="109"/>
        <v>0.10699978466785151</v>
      </c>
      <c r="P84" s="62">
        <f t="shared" si="110"/>
        <v>0.97078731276715913</v>
      </c>
      <c r="Q84" s="53" t="str">
        <f t="shared" si="111"/>
        <v>0,97</v>
      </c>
      <c r="R84" s="31"/>
      <c r="S84" s="30">
        <v>-2.4299999999999999E-2</v>
      </c>
      <c r="T84" s="54">
        <f t="shared" si="112"/>
        <v>0.20934965232072897</v>
      </c>
      <c r="U84" s="62">
        <f t="shared" si="113"/>
        <v>0.98101875271642291</v>
      </c>
      <c r="V84" s="53" t="str">
        <f t="shared" si="114"/>
        <v>0,98</v>
      </c>
      <c r="W84" s="31"/>
      <c r="X84" s="33">
        <v>-2.496E-2</v>
      </c>
      <c r="Y84" s="54">
        <f t="shared" si="115"/>
        <v>0.10625202137480029</v>
      </c>
      <c r="Z84" s="62">
        <f t="shared" si="116"/>
        <v>0.97796815173109453</v>
      </c>
      <c r="AA84" s="53" t="str">
        <f t="shared" si="117"/>
        <v>0,98</v>
      </c>
      <c r="AD84"/>
      <c r="AE84"/>
      <c r="AF84" s="62"/>
      <c r="AI84"/>
      <c r="AJ84"/>
      <c r="AN84"/>
      <c r="AO84"/>
      <c r="AS84"/>
      <c r="AT84"/>
    </row>
    <row r="85" spans="1:46" ht="60">
      <c r="A85" s="29" t="s">
        <v>118</v>
      </c>
      <c r="B85" s="31" t="s">
        <v>121</v>
      </c>
      <c r="C85" s="31" t="s">
        <v>104</v>
      </c>
      <c r="D85" s="31">
        <v>0.65976000000000001</v>
      </c>
      <c r="E85" s="54">
        <f>(1/(1+EXP(-(D$70+D85))))</f>
        <v>6.6709480131948076E-3</v>
      </c>
      <c r="F85" s="62">
        <f>E85/E$70</f>
        <v>1.9280951861774986</v>
      </c>
      <c r="G85" s="53" t="str">
        <f>CONCATENATE(ROUND(F85,2),C85)</f>
        <v>1,93***</v>
      </c>
      <c r="H85" s="31" t="s">
        <v>104</v>
      </c>
      <c r="I85" s="31">
        <v>0.28816000000000003</v>
      </c>
      <c r="J85" s="54">
        <f>(1/(1+EXP(-(I$70+I85))))</f>
        <v>1.5076006020115565E-2</v>
      </c>
      <c r="K85" s="62">
        <f>J85/J$70</f>
        <v>1.3289357777441309</v>
      </c>
      <c r="L85" s="53" t="str">
        <f>CONCATENATE(ROUND(K85,2),H85)</f>
        <v>1,33***</v>
      </c>
      <c r="M85" s="31" t="s">
        <v>104</v>
      </c>
      <c r="N85" s="31">
        <v>0.10066</v>
      </c>
      <c r="O85" s="54">
        <f>(1/(1+EXP(-(N$70+N85))))</f>
        <v>0.12048556749594054</v>
      </c>
      <c r="P85" s="62">
        <f>O85/O$70</f>
        <v>1.0931410811684852</v>
      </c>
      <c r="Q85" s="53" t="str">
        <f>CONCATENATE(ROUND(P85,2),M85)</f>
        <v>1,09***</v>
      </c>
      <c r="R85" s="31" t="s">
        <v>104</v>
      </c>
      <c r="S85" s="31">
        <v>8.9779999999999999E-2</v>
      </c>
      <c r="T85" s="54">
        <f>(1/(1+EXP(-(S$70+S85))))</f>
        <v>0.22885814279426048</v>
      </c>
      <c r="U85" s="62">
        <f>T85/T$70</f>
        <v>1.0724361244654044</v>
      </c>
      <c r="V85" s="53" t="str">
        <f>CONCATENATE(ROUND(U85,2),R85)</f>
        <v>1,07***</v>
      </c>
      <c r="W85" s="31"/>
      <c r="X85" s="32">
        <v>2.129E-2</v>
      </c>
      <c r="Y85" s="54">
        <f>(1/(1+EXP(-(X$70+X85))))</f>
        <v>0.11072469221885124</v>
      </c>
      <c r="Z85" s="62">
        <f>Y85/Y$70</f>
        <v>1.0191356474837492</v>
      </c>
      <c r="AA85" s="53" t="str">
        <f>CONCATENATE(ROUND(Z85,2),W85)</f>
        <v>1,02</v>
      </c>
      <c r="AD85"/>
      <c r="AE85"/>
      <c r="AF85" s="62"/>
      <c r="AI85"/>
      <c r="AJ85"/>
      <c r="AN85"/>
      <c r="AO85"/>
      <c r="AS85"/>
      <c r="AT85"/>
    </row>
    <row r="86" spans="1:46">
      <c r="A86" s="29" t="s">
        <v>118</v>
      </c>
      <c r="B86" s="31" t="s">
        <v>120</v>
      </c>
      <c r="C86" s="31" t="s">
        <v>105</v>
      </c>
      <c r="D86" s="31">
        <v>0.42645</v>
      </c>
      <c r="E86" s="54">
        <f t="shared" si="103"/>
        <v>5.2901209831200001E-3</v>
      </c>
      <c r="F86" s="62">
        <f t="shared" si="104"/>
        <v>1.5289965956375964</v>
      </c>
      <c r="G86" s="53" t="str">
        <f t="shared" si="105"/>
        <v>1,53*</v>
      </c>
      <c r="H86" s="31" t="s">
        <v>105</v>
      </c>
      <c r="I86" s="31">
        <v>0.23322999999999999</v>
      </c>
      <c r="J86" s="54">
        <f t="shared" si="106"/>
        <v>1.4281722757245346E-2</v>
      </c>
      <c r="K86" s="62">
        <f t="shared" si="107"/>
        <v>1.2589204537728362</v>
      </c>
      <c r="L86" s="53" t="str">
        <f t="shared" si="108"/>
        <v>1,26*</v>
      </c>
      <c r="M86" s="31" t="s">
        <v>104</v>
      </c>
      <c r="N86" s="31">
        <v>0.15218000000000001</v>
      </c>
      <c r="O86" s="54">
        <f t="shared" si="109"/>
        <v>0.12605270031713944</v>
      </c>
      <c r="P86" s="62">
        <f t="shared" si="110"/>
        <v>1.1436505464733564</v>
      </c>
      <c r="Q86" s="53" t="str">
        <f t="shared" si="111"/>
        <v>1,14***</v>
      </c>
      <c r="R86" s="31" t="s">
        <v>107</v>
      </c>
      <c r="S86" s="31">
        <v>0.1166</v>
      </c>
      <c r="T86" s="54">
        <f t="shared" si="112"/>
        <v>0.23362577710840712</v>
      </c>
      <c r="U86" s="62">
        <f t="shared" si="113"/>
        <v>1.0947774019235903</v>
      </c>
      <c r="V86" s="53" t="str">
        <f t="shared" si="114"/>
        <v>1,09**</v>
      </c>
      <c r="W86" s="31"/>
      <c r="X86" s="33">
        <v>-1.4449999999999999E-2</v>
      </c>
      <c r="Y86" s="54">
        <f t="shared" si="115"/>
        <v>0.10725421570488573</v>
      </c>
      <c r="Z86" s="62">
        <f t="shared" si="116"/>
        <v>0.98719257987831754</v>
      </c>
      <c r="AA86" s="53" t="str">
        <f t="shared" si="117"/>
        <v>0,99</v>
      </c>
      <c r="AD86"/>
      <c r="AE86"/>
      <c r="AF86" s="62"/>
      <c r="AI86"/>
      <c r="AJ86"/>
      <c r="AN86"/>
      <c r="AO86"/>
      <c r="AS86"/>
      <c r="AT86"/>
    </row>
    <row r="87" spans="1:46">
      <c r="A87" s="29" t="s">
        <v>118</v>
      </c>
      <c r="B87" s="31" t="s">
        <v>122</v>
      </c>
      <c r="C87" s="31"/>
      <c r="D87" s="31">
        <v>8.2869999999999999E-2</v>
      </c>
      <c r="E87" s="54">
        <f t="shared" si="103"/>
        <v>3.7576754159278996E-3</v>
      </c>
      <c r="F87" s="62">
        <f t="shared" si="104"/>
        <v>1.0860759020063642</v>
      </c>
      <c r="G87" s="53" t="str">
        <f t="shared" si="105"/>
        <v>1,09</v>
      </c>
      <c r="H87" s="31"/>
      <c r="I87" s="31">
        <v>0.12920000000000001</v>
      </c>
      <c r="J87" s="54">
        <f t="shared" si="106"/>
        <v>1.2888850643140916E-2</v>
      </c>
      <c r="K87" s="62">
        <f t="shared" si="107"/>
        <v>1.136140084503569</v>
      </c>
      <c r="L87" s="53" t="str">
        <f t="shared" si="108"/>
        <v>1,14</v>
      </c>
      <c r="M87" s="31" t="s">
        <v>107</v>
      </c>
      <c r="N87" s="31">
        <v>0.12185</v>
      </c>
      <c r="O87" s="54">
        <f t="shared" si="109"/>
        <v>0.12274916522543196</v>
      </c>
      <c r="P87" s="62">
        <f t="shared" si="110"/>
        <v>1.1136782435919441</v>
      </c>
      <c r="Q87" s="53" t="str">
        <f t="shared" si="111"/>
        <v>1,11**</v>
      </c>
      <c r="R87" s="31" t="s">
        <v>107</v>
      </c>
      <c r="S87" s="31">
        <v>0.11964</v>
      </c>
      <c r="T87" s="54">
        <f t="shared" si="112"/>
        <v>0.23417051391564395</v>
      </c>
      <c r="U87" s="62">
        <f t="shared" si="113"/>
        <v>1.0973300549481841</v>
      </c>
      <c r="V87" s="53" t="str">
        <f t="shared" si="114"/>
        <v>1,1**</v>
      </c>
      <c r="W87" s="31"/>
      <c r="X87" s="32">
        <v>2.836E-2</v>
      </c>
      <c r="Y87" s="54">
        <f t="shared" si="115"/>
        <v>0.11142275618100859</v>
      </c>
      <c r="Z87" s="62">
        <f t="shared" si="116"/>
        <v>1.0255607894624883</v>
      </c>
      <c r="AA87" s="53" t="str">
        <f t="shared" si="117"/>
        <v>1,03</v>
      </c>
      <c r="AD87"/>
      <c r="AE87"/>
      <c r="AF87" s="62"/>
      <c r="AI87"/>
      <c r="AJ87"/>
      <c r="AN87"/>
      <c r="AO87"/>
      <c r="AS87"/>
      <c r="AT87"/>
    </row>
    <row r="88" spans="1:46">
      <c r="A88" s="29" t="s">
        <v>118</v>
      </c>
      <c r="B88" s="31" t="s">
        <v>123</v>
      </c>
      <c r="C88" s="31" t="s">
        <v>107</v>
      </c>
      <c r="D88" s="31">
        <v>0.37985000000000002</v>
      </c>
      <c r="E88" s="54">
        <f t="shared" si="103"/>
        <v>5.050473537527256E-3</v>
      </c>
      <c r="F88" s="62">
        <f t="shared" si="104"/>
        <v>1.4597316148113082</v>
      </c>
      <c r="G88" s="53" t="str">
        <f t="shared" si="105"/>
        <v>1,46**</v>
      </c>
      <c r="H88" s="31" t="s">
        <v>104</v>
      </c>
      <c r="I88" s="31">
        <v>0.56545999999999996</v>
      </c>
      <c r="J88" s="54">
        <f t="shared" si="106"/>
        <v>1.9798344467422107E-2</v>
      </c>
      <c r="K88" s="62">
        <f t="shared" si="107"/>
        <v>1.7452054786761171</v>
      </c>
      <c r="L88" s="53" t="str">
        <f t="shared" si="108"/>
        <v>1,75***</v>
      </c>
      <c r="M88" s="31" t="s">
        <v>105</v>
      </c>
      <c r="N88" s="30">
        <v>-0.10342999999999999</v>
      </c>
      <c r="O88" s="54">
        <f t="shared" si="109"/>
        <v>0.10047752215594044</v>
      </c>
      <c r="P88" s="62">
        <f t="shared" si="110"/>
        <v>0.91161214978197125</v>
      </c>
      <c r="Q88" s="53" t="str">
        <f t="shared" si="111"/>
        <v>0,91*</v>
      </c>
      <c r="R88" s="31" t="s">
        <v>104</v>
      </c>
      <c r="S88" s="31">
        <v>0.19167999999999999</v>
      </c>
      <c r="T88" s="54">
        <f t="shared" si="112"/>
        <v>0.24733621910484738</v>
      </c>
      <c r="U88" s="62">
        <f t="shared" si="113"/>
        <v>1.1590249445272562</v>
      </c>
      <c r="V88" s="53" t="str">
        <f t="shared" si="114"/>
        <v>1,16***</v>
      </c>
      <c r="W88" s="31"/>
      <c r="X88" s="32">
        <v>6.1429999999999998E-2</v>
      </c>
      <c r="Y88" s="54">
        <f t="shared" si="115"/>
        <v>0.11473925728749505</v>
      </c>
      <c r="Z88" s="62">
        <f t="shared" si="116"/>
        <v>1.0560866318451343</v>
      </c>
      <c r="AA88" s="53" t="str">
        <f t="shared" si="117"/>
        <v>1,06</v>
      </c>
      <c r="AD88"/>
      <c r="AE88"/>
      <c r="AF88" s="62"/>
      <c r="AI88"/>
      <c r="AJ88"/>
      <c r="AN88"/>
      <c r="AO88"/>
      <c r="AS88"/>
      <c r="AT88"/>
    </row>
    <row r="89" spans="1:46" ht="30">
      <c r="A89" s="29" t="s">
        <v>118</v>
      </c>
      <c r="B89" s="31" t="s">
        <v>119</v>
      </c>
      <c r="C89" s="31" t="s">
        <v>107</v>
      </c>
      <c r="D89" s="31">
        <v>0.46739000000000003</v>
      </c>
      <c r="E89" s="54">
        <f>(1/(1+EXP(-(D$70+D89))))</f>
        <v>5.5099749020703116E-3</v>
      </c>
      <c r="F89" s="62">
        <f>E89/E$70</f>
        <v>1.5925406799194559</v>
      </c>
      <c r="G89" s="53" t="str">
        <f>CONCATENATE(ROUND(F89,2),C89)</f>
        <v>1,59**</v>
      </c>
      <c r="H89" s="31"/>
      <c r="I89" s="31">
        <v>0.13575999999999999</v>
      </c>
      <c r="J89" s="54">
        <f>(1/(1+EXP(-(I$70+I89))))</f>
        <v>1.2972578989361921E-2</v>
      </c>
      <c r="K89" s="62">
        <f>J89/J$70</f>
        <v>1.1435206596211418</v>
      </c>
      <c r="L89" s="53" t="str">
        <f>CONCATENATE(ROUND(K89,2),H89)</f>
        <v>1,14</v>
      </c>
      <c r="M89" s="31" t="s">
        <v>107</v>
      </c>
      <c r="N89" s="31">
        <v>9.9769999999999998E-2</v>
      </c>
      <c r="O89" s="54">
        <f>(1/(1+EXP(-(N$70+N89))))</f>
        <v>0.12039128711902976</v>
      </c>
      <c r="P89" s="62">
        <f>O89/O$70</f>
        <v>1.092285694458764</v>
      </c>
      <c r="Q89" s="53" t="str">
        <f>CONCATENATE(ROUND(P89,2),M89)</f>
        <v>1,09**</v>
      </c>
      <c r="R89" s="31"/>
      <c r="S89" s="31">
        <v>2.529E-2</v>
      </c>
      <c r="T89" s="54">
        <f>(1/(1+EXP(-(S$70+S89))))</f>
        <v>0.21767621427642225</v>
      </c>
      <c r="U89" s="62">
        <f>T89/T$70</f>
        <v>1.020037271895408</v>
      </c>
      <c r="V89" s="53" t="str">
        <f>CONCATENATE(ROUND(U89,2),R89)</f>
        <v>1,02</v>
      </c>
      <c r="W89" s="31"/>
      <c r="X89" s="33">
        <v>-4.5780000000000001E-2</v>
      </c>
      <c r="Y89" s="54">
        <f>(1/(1+EXP(-(X$70+X89))))</f>
        <v>0.10429104808073322</v>
      </c>
      <c r="Z89" s="62">
        <f>Y89/Y$70</f>
        <v>0.95991890049635387</v>
      </c>
      <c r="AA89" s="53" t="str">
        <f>CONCATENATE(ROUND(Z89,2),W89)</f>
        <v>0,96</v>
      </c>
      <c r="AD89"/>
      <c r="AE89"/>
      <c r="AF89" s="62"/>
      <c r="AI89"/>
      <c r="AJ89"/>
      <c r="AN89"/>
      <c r="AO89"/>
      <c r="AS89"/>
      <c r="AT89"/>
    </row>
    <row r="90" spans="1:46" ht="30">
      <c r="A90" s="29" t="s">
        <v>124</v>
      </c>
      <c r="B90" s="31" t="s">
        <v>128</v>
      </c>
      <c r="C90" s="31" t="s">
        <v>104</v>
      </c>
      <c r="D90" s="31">
        <v>0.35375000000000001</v>
      </c>
      <c r="E90" s="54">
        <f>(1/(1+EXP(-(D$70+D90))))</f>
        <v>4.9210018074419123E-3</v>
      </c>
      <c r="F90" s="62">
        <f>E90/E$70</f>
        <v>1.4223105737493991</v>
      </c>
      <c r="G90" s="53" t="str">
        <f>CONCATENATE(ROUND(F90,2),C90)</f>
        <v>1,42***</v>
      </c>
      <c r="H90" s="31" t="s">
        <v>104</v>
      </c>
      <c r="I90" s="31">
        <v>0.28343000000000002</v>
      </c>
      <c r="J90" s="54">
        <f>(1/(1+EXP(-(I$70+I90))))</f>
        <v>1.5005932431988006E-2</v>
      </c>
      <c r="K90" s="62">
        <f>J90/J$70</f>
        <v>1.3227588567337938</v>
      </c>
      <c r="L90" s="53" t="str">
        <f>CONCATENATE(ROUND(K90,2),H90)</f>
        <v>1,32***</v>
      </c>
      <c r="M90" s="31" t="s">
        <v>104</v>
      </c>
      <c r="N90" s="31">
        <v>0.12697</v>
      </c>
      <c r="O90" s="54">
        <f>(1/(1+EXP(-(N$70+N90))))</f>
        <v>0.12330156184140521</v>
      </c>
      <c r="P90" s="62">
        <f>O90/O$70</f>
        <v>1.1186900258872732</v>
      </c>
      <c r="Q90" s="53" t="str">
        <f>CONCATENATE(ROUND(P90,2),M90)</f>
        <v>1,12***</v>
      </c>
      <c r="R90" s="31" t="s">
        <v>104</v>
      </c>
      <c r="S90" s="31">
        <v>0.17562</v>
      </c>
      <c r="T90" s="54">
        <f>(1/(1+EXP(-(S$70+S90))))</f>
        <v>0.24435861966639885</v>
      </c>
      <c r="U90" s="62">
        <f>T90/T$70</f>
        <v>1.1450718242100524</v>
      </c>
      <c r="V90" s="53" t="str">
        <f>CONCATENATE(ROUND(U90,2),R90)</f>
        <v>1,15***</v>
      </c>
      <c r="W90" s="31" t="s">
        <v>104</v>
      </c>
      <c r="X90" s="32">
        <v>0.20985999999999999</v>
      </c>
      <c r="Y90" s="54">
        <f>(1/(1+EXP(-(X$70+X90))))</f>
        <v>0.13069928074090378</v>
      </c>
      <c r="Z90" s="62">
        <f>Y90/Y$70</f>
        <v>1.2029863748933818</v>
      </c>
      <c r="AA90" s="53" t="str">
        <f>CONCATENATE(ROUND(Z90,2),W90)</f>
        <v>1,2***</v>
      </c>
      <c r="AD90"/>
      <c r="AE90"/>
      <c r="AF90" s="62"/>
      <c r="AI90"/>
      <c r="AJ90"/>
      <c r="AN90"/>
      <c r="AO90"/>
      <c r="AS90"/>
      <c r="AT90"/>
    </row>
    <row r="91" spans="1:46" ht="30">
      <c r="A91" s="29" t="s">
        <v>124</v>
      </c>
      <c r="B91" s="31" t="s">
        <v>126</v>
      </c>
      <c r="C91" s="31"/>
      <c r="D91" s="31">
        <v>3.1370000000000002E-2</v>
      </c>
      <c r="E91" s="54">
        <f>(1/(1+EXP(-(D$70+D91))))</f>
        <v>3.5697271530348248E-3</v>
      </c>
      <c r="F91" s="62">
        <f>E91/E$70</f>
        <v>1.0317534668415589</v>
      </c>
      <c r="G91" s="53" t="str">
        <f>CONCATENATE(ROUND(F91,2),C91)</f>
        <v>1,03</v>
      </c>
      <c r="H91" s="31"/>
      <c r="I91" s="31">
        <v>0.11226</v>
      </c>
      <c r="J91" s="54">
        <f>(1/(1+EXP(-(I$70+I91))))</f>
        <v>1.2675096566096233E-2</v>
      </c>
      <c r="K91" s="62">
        <f>J91/J$70</f>
        <v>1.1172978632783763</v>
      </c>
      <c r="L91" s="53" t="str">
        <f>CONCATENATE(ROUND(K91,2),H91)</f>
        <v>1,12</v>
      </c>
      <c r="M91" s="31" t="s">
        <v>105</v>
      </c>
      <c r="N91" s="30">
        <v>-5.0610000000000002E-2</v>
      </c>
      <c r="O91" s="54">
        <f>(1/(1+EXP(-(N$70+N91))))</f>
        <v>0.10535324606982396</v>
      </c>
      <c r="P91" s="62">
        <f>O91/O$70</f>
        <v>0.95584860250798964</v>
      </c>
      <c r="Q91" s="53" t="str">
        <f>CONCATENATE(ROUND(P91,2),M91)</f>
        <v>0,96*</v>
      </c>
      <c r="R91" s="31" t="s">
        <v>104</v>
      </c>
      <c r="S91" s="31">
        <v>7.5929999999999997E-2</v>
      </c>
      <c r="T91" s="54">
        <f>(1/(1+EXP(-(S$70+S91))))</f>
        <v>0.22642304927037005</v>
      </c>
      <c r="U91" s="62">
        <f>T91/T$70</f>
        <v>1.0610252031427598</v>
      </c>
      <c r="V91" s="53" t="str">
        <f>CONCATENATE(ROUND(U91,2),R91)</f>
        <v>1,06***</v>
      </c>
      <c r="W91" s="31"/>
      <c r="X91" s="32">
        <v>3.458E-2</v>
      </c>
      <c r="Y91" s="54">
        <f>(1/(1+EXP(-(X$70+X91))))</f>
        <v>0.1120400742711407</v>
      </c>
      <c r="Z91" s="62">
        <f>Y91/Y$70</f>
        <v>1.0312427277806975</v>
      </c>
      <c r="AA91" s="53" t="str">
        <f>CONCATENATE(ROUND(Z91,2),W91)</f>
        <v>1,03</v>
      </c>
      <c r="AD91"/>
      <c r="AE91"/>
      <c r="AF91" s="62"/>
      <c r="AI91"/>
      <c r="AJ91"/>
      <c r="AN91"/>
      <c r="AO91"/>
      <c r="AS91"/>
      <c r="AT91"/>
    </row>
    <row r="92" spans="1:46" ht="45">
      <c r="A92" s="29" t="s">
        <v>124</v>
      </c>
      <c r="B92" s="31" t="s">
        <v>127</v>
      </c>
      <c r="C92" s="31" t="s">
        <v>104</v>
      </c>
      <c r="D92" s="31">
        <v>0.45796999999999999</v>
      </c>
      <c r="E92" s="54">
        <f>(1/(1+EXP(-(D$70+D92))))</f>
        <v>5.4585966328678931E-3</v>
      </c>
      <c r="F92" s="62">
        <f>E92/E$70</f>
        <v>1.577690887457069</v>
      </c>
      <c r="G92" s="53" t="str">
        <f>CONCATENATE(ROUND(F92,2),C92)</f>
        <v>1,58***</v>
      </c>
      <c r="H92" s="31" t="s">
        <v>104</v>
      </c>
      <c r="I92" s="31">
        <v>0.36221999999999999</v>
      </c>
      <c r="J92" s="54">
        <f>(1/(1+EXP(-(I$70+I92))))</f>
        <v>1.6216126852868676E-2</v>
      </c>
      <c r="K92" s="62">
        <f>J92/J$70</f>
        <v>1.4294363588380501</v>
      </c>
      <c r="L92" s="53" t="str">
        <f>CONCATENATE(ROUND(K92,2),H92)</f>
        <v>1,43***</v>
      </c>
      <c r="M92" s="31"/>
      <c r="N92" s="31">
        <v>4.0939999999999997E-2</v>
      </c>
      <c r="O92" s="54">
        <f>(1/(1+EXP(-(N$70+N92))))</f>
        <v>0.11429916197661939</v>
      </c>
      <c r="P92" s="62">
        <f>O92/O$70</f>
        <v>1.037013080458647</v>
      </c>
      <c r="Q92" s="53" t="str">
        <f>CONCATENATE(ROUND(P92,2),M92)</f>
        <v>1,04</v>
      </c>
      <c r="R92" s="31"/>
      <c r="S92" s="31">
        <v>3.3730000000000003E-2</v>
      </c>
      <c r="T92" s="54">
        <f>(1/(1+EXP(-(S$70+S92))))</f>
        <v>0.21911691392506522</v>
      </c>
      <c r="U92" s="62">
        <f>T92/T$70</f>
        <v>1.0267884336799302</v>
      </c>
      <c r="V92" s="53" t="str">
        <f>CONCATENATE(ROUND(U92,2),R92)</f>
        <v>1,03</v>
      </c>
      <c r="W92" s="31" t="s">
        <v>104</v>
      </c>
      <c r="X92" s="32">
        <v>8.8050000000000003E-2</v>
      </c>
      <c r="Y92" s="54">
        <f>(1/(1+EXP(-(X$70+X92))))</f>
        <v>0.11747101605312735</v>
      </c>
      <c r="Z92" s="62">
        <f>Y92/Y$70</f>
        <v>1.0812303706317759</v>
      </c>
      <c r="AA92" s="53" t="str">
        <f>CONCATENATE(ROUND(Z92,2),W92)</f>
        <v>1,08***</v>
      </c>
      <c r="AD92"/>
      <c r="AE92"/>
      <c r="AF92" s="62"/>
      <c r="AI92"/>
      <c r="AJ92"/>
      <c r="AN92"/>
      <c r="AO92"/>
      <c r="AS92"/>
      <c r="AT92"/>
    </row>
    <row r="93" spans="1:46">
      <c r="A93" s="29" t="s">
        <v>124</v>
      </c>
      <c r="B93" s="31" t="s">
        <v>125</v>
      </c>
      <c r="C93" s="31" t="s">
        <v>107</v>
      </c>
      <c r="D93" s="31">
        <v>0.36675000000000002</v>
      </c>
      <c r="E93" s="54">
        <f t="shared" si="103"/>
        <v>4.9850714713477835E-3</v>
      </c>
      <c r="F93" s="62">
        <f t="shared" si="104"/>
        <v>1.4408285430563972</v>
      </c>
      <c r="G93" s="53" t="str">
        <f t="shared" si="105"/>
        <v>1,44**</v>
      </c>
      <c r="H93" s="31"/>
      <c r="I93" s="31">
        <v>0.11995</v>
      </c>
      <c r="J93" s="54">
        <f t="shared" si="106"/>
        <v>1.2771694124178008E-2</v>
      </c>
      <c r="K93" s="62">
        <f t="shared" si="107"/>
        <v>1.1258128473402229</v>
      </c>
      <c r="L93" s="53" t="str">
        <f t="shared" si="108"/>
        <v>1,13</v>
      </c>
      <c r="M93" s="31" t="s">
        <v>104</v>
      </c>
      <c r="N93" s="31">
        <v>0.18017</v>
      </c>
      <c r="O93" s="54">
        <f t="shared" si="109"/>
        <v>0.12916858422428809</v>
      </c>
      <c r="P93" s="62">
        <f t="shared" si="110"/>
        <v>1.1719203282724977</v>
      </c>
      <c r="Q93" s="53" t="str">
        <f t="shared" si="111"/>
        <v>1,17***</v>
      </c>
      <c r="R93" s="31" t="s">
        <v>104</v>
      </c>
      <c r="S93" s="31">
        <v>0.15654000000000001</v>
      </c>
      <c r="T93" s="54">
        <f t="shared" si="112"/>
        <v>0.24085275236655715</v>
      </c>
      <c r="U93" s="62">
        <f t="shared" si="113"/>
        <v>1.1286432248426608</v>
      </c>
      <c r="V93" s="53" t="str">
        <f t="shared" si="114"/>
        <v>1,13***</v>
      </c>
      <c r="W93" s="31"/>
      <c r="X93" s="33">
        <v>-2.061E-2</v>
      </c>
      <c r="Y93" s="54">
        <f t="shared" si="115"/>
        <v>0.10666581647465762</v>
      </c>
      <c r="Z93" s="62">
        <f t="shared" si="116"/>
        <v>0.98177681742767797</v>
      </c>
      <c r="AA93" s="53" t="str">
        <f t="shared" si="117"/>
        <v>0,98</v>
      </c>
      <c r="AD93"/>
      <c r="AE93"/>
      <c r="AF93" s="62"/>
      <c r="AI93"/>
      <c r="AJ93"/>
      <c r="AN93"/>
      <c r="AO93"/>
      <c r="AS93"/>
      <c r="AT93"/>
    </row>
    <row r="94" spans="1:46" ht="30">
      <c r="A94" s="29" t="s">
        <v>129</v>
      </c>
      <c r="B94" s="31" t="s">
        <v>130</v>
      </c>
      <c r="C94" s="31" t="s">
        <v>104</v>
      </c>
      <c r="D94" s="31">
        <v>1.0580700000000001</v>
      </c>
      <c r="E94" s="54">
        <f t="shared" si="103"/>
        <v>9.9027566111268405E-3</v>
      </c>
      <c r="F94" s="62">
        <f t="shared" si="104"/>
        <v>2.8621805047850981</v>
      </c>
      <c r="G94" s="53" t="str">
        <f t="shared" si="105"/>
        <v>2,86***</v>
      </c>
      <c r="H94" s="31" t="s">
        <v>104</v>
      </c>
      <c r="I94" s="31">
        <v>0.37036000000000002</v>
      </c>
      <c r="J94" s="54">
        <f t="shared" si="106"/>
        <v>1.6346498291459868E-2</v>
      </c>
      <c r="K94" s="62">
        <f t="shared" si="107"/>
        <v>1.4409284787608359</v>
      </c>
      <c r="L94" s="53" t="str">
        <f t="shared" si="108"/>
        <v>1,44***</v>
      </c>
      <c r="M94" s="31" t="s">
        <v>104</v>
      </c>
      <c r="N94" s="31">
        <v>0.79723999999999995</v>
      </c>
      <c r="O94" s="54">
        <f t="shared" si="109"/>
        <v>0.21563961910642973</v>
      </c>
      <c r="P94" s="62">
        <f t="shared" si="110"/>
        <v>1.9564544639813815</v>
      </c>
      <c r="Q94" s="53" t="str">
        <f t="shared" si="111"/>
        <v>1,96***</v>
      </c>
      <c r="R94" s="31" t="s">
        <v>104</v>
      </c>
      <c r="S94" s="31">
        <v>0.66420999999999997</v>
      </c>
      <c r="T94" s="54">
        <f t="shared" si="112"/>
        <v>0.3451696859735679</v>
      </c>
      <c r="U94" s="62">
        <f t="shared" si="113"/>
        <v>1.6174755059565979</v>
      </c>
      <c r="V94" s="53" t="str">
        <f t="shared" si="114"/>
        <v>1,62***</v>
      </c>
      <c r="W94" s="31" t="s">
        <v>104</v>
      </c>
      <c r="X94" s="32">
        <v>0.55706999999999995</v>
      </c>
      <c r="Y94" s="54">
        <f t="shared" si="115"/>
        <v>0.17543606621828134</v>
      </c>
      <c r="Z94" s="62">
        <f t="shared" si="116"/>
        <v>1.6147540837953211</v>
      </c>
      <c r="AA94" s="53" t="str">
        <f t="shared" si="117"/>
        <v>1,61***</v>
      </c>
      <c r="AD94"/>
      <c r="AE94"/>
      <c r="AF94" s="62"/>
      <c r="AI94"/>
      <c r="AJ94"/>
      <c r="AN94"/>
      <c r="AO94"/>
      <c r="AS94"/>
      <c r="AT94"/>
    </row>
    <row r="95" spans="1:46" ht="45">
      <c r="A95" s="29" t="s">
        <v>129</v>
      </c>
      <c r="B95" s="31" t="s">
        <v>131</v>
      </c>
      <c r="C95" s="31" t="s">
        <v>107</v>
      </c>
      <c r="D95" s="31">
        <v>0.24904000000000001</v>
      </c>
      <c r="E95" s="54">
        <f t="shared" si="103"/>
        <v>4.4339528041392661E-3</v>
      </c>
      <c r="F95" s="62">
        <f t="shared" si="104"/>
        <v>1.2815394514377079</v>
      </c>
      <c r="G95" s="53" t="str">
        <f t="shared" si="105"/>
        <v>1,28**</v>
      </c>
      <c r="H95" s="31" t="s">
        <v>104</v>
      </c>
      <c r="I95" s="31">
        <v>0.22350999999999999</v>
      </c>
      <c r="J95" s="54">
        <f t="shared" si="106"/>
        <v>1.414553103528692E-2</v>
      </c>
      <c r="K95" s="62">
        <f t="shared" si="107"/>
        <v>1.2469152813351465</v>
      </c>
      <c r="L95" s="53" t="str">
        <f t="shared" si="108"/>
        <v>1,25***</v>
      </c>
      <c r="M95" s="31" t="s">
        <v>104</v>
      </c>
      <c r="N95" s="31">
        <v>0.47459000000000001</v>
      </c>
      <c r="O95" s="54">
        <f t="shared" si="109"/>
        <v>0.16604646895342581</v>
      </c>
      <c r="P95" s="62">
        <f t="shared" si="110"/>
        <v>1.5065058858777653</v>
      </c>
      <c r="Q95" s="53" t="str">
        <f t="shared" si="111"/>
        <v>1,51***</v>
      </c>
      <c r="R95" s="31" t="s">
        <v>104</v>
      </c>
      <c r="S95" s="31">
        <v>0.40065000000000001</v>
      </c>
      <c r="T95" s="54">
        <f t="shared" si="112"/>
        <v>0.28824970600487482</v>
      </c>
      <c r="U95" s="62">
        <f t="shared" si="113"/>
        <v>1.3507467718291419</v>
      </c>
      <c r="V95" s="53" t="str">
        <f t="shared" si="114"/>
        <v>1,35***</v>
      </c>
      <c r="W95" s="31" t="s">
        <v>104</v>
      </c>
      <c r="X95" s="32">
        <v>0.39567000000000002</v>
      </c>
      <c r="Y95" s="54">
        <f t="shared" si="115"/>
        <v>0.15329606125765197</v>
      </c>
      <c r="Z95" s="62">
        <f t="shared" si="116"/>
        <v>1.4109723632171636</v>
      </c>
      <c r="AA95" s="53" t="str">
        <f t="shared" si="117"/>
        <v>1,41***</v>
      </c>
      <c r="AD95"/>
      <c r="AE95"/>
      <c r="AF95" s="62"/>
      <c r="AI95"/>
      <c r="AJ95"/>
      <c r="AN95"/>
      <c r="AO95"/>
      <c r="AS95"/>
      <c r="AT95"/>
    </row>
    <row r="96" spans="1:46">
      <c r="A96" s="29" t="s">
        <v>129</v>
      </c>
      <c r="B96" s="31" t="s">
        <v>132</v>
      </c>
      <c r="C96" s="31" t="s">
        <v>104</v>
      </c>
      <c r="D96" s="31">
        <v>0.88958999999999999</v>
      </c>
      <c r="E96" s="54">
        <f t="shared" si="103"/>
        <v>8.380183273147334E-3</v>
      </c>
      <c r="F96" s="62">
        <f t="shared" si="104"/>
        <v>2.4221131683654633</v>
      </c>
      <c r="G96" s="53" t="str">
        <f t="shared" si="105"/>
        <v>2,42***</v>
      </c>
      <c r="H96" s="31" t="s">
        <v>105</v>
      </c>
      <c r="I96" s="31">
        <v>0.17296</v>
      </c>
      <c r="J96" s="54">
        <f t="shared" si="106"/>
        <v>1.3457630569772195E-2</v>
      </c>
      <c r="K96" s="62">
        <f t="shared" si="107"/>
        <v>1.1862775010815703</v>
      </c>
      <c r="L96" s="53" t="str">
        <f t="shared" si="108"/>
        <v>1,19*</v>
      </c>
      <c r="M96" s="31"/>
      <c r="N96" s="30">
        <v>-2.6700000000000001E-3</v>
      </c>
      <c r="O96" s="54">
        <f t="shared" si="109"/>
        <v>0.10995801741297911</v>
      </c>
      <c r="P96" s="62">
        <f t="shared" si="110"/>
        <v>0.99762675759498687</v>
      </c>
      <c r="Q96" s="53" t="str">
        <f t="shared" si="111"/>
        <v>1</v>
      </c>
      <c r="R96" s="31" t="s">
        <v>105</v>
      </c>
      <c r="S96" s="30">
        <v>-6.9739999999999996E-2</v>
      </c>
      <c r="T96" s="54">
        <f t="shared" si="112"/>
        <v>0.20192761657265468</v>
      </c>
      <c r="U96" s="62">
        <f t="shared" si="113"/>
        <v>0.94623887048839972</v>
      </c>
      <c r="V96" s="53" t="str">
        <f t="shared" si="114"/>
        <v>0,95*</v>
      </c>
      <c r="W96" s="31" t="s">
        <v>104</v>
      </c>
      <c r="X96" s="33">
        <v>-0.16214000000000001</v>
      </c>
      <c r="Y96" s="54">
        <f t="shared" si="115"/>
        <v>9.3911000847586398E-2</v>
      </c>
      <c r="Z96" s="62">
        <f t="shared" si="116"/>
        <v>0.86437854769992561</v>
      </c>
      <c r="AA96" s="53" t="str">
        <f t="shared" si="117"/>
        <v>0,86***</v>
      </c>
      <c r="AD96"/>
      <c r="AE96"/>
      <c r="AF96" s="62"/>
      <c r="AI96"/>
      <c r="AJ96"/>
      <c r="AN96"/>
      <c r="AO96"/>
      <c r="AS96"/>
      <c r="AT96"/>
    </row>
    <row r="97" spans="1:46">
      <c r="A97" s="29" t="s">
        <v>133</v>
      </c>
      <c r="B97" s="31" t="s">
        <v>135</v>
      </c>
      <c r="C97" s="31" t="s">
        <v>105</v>
      </c>
      <c r="D97" s="30">
        <v>-0.28754000000000002</v>
      </c>
      <c r="E97" s="54">
        <f>(1/(1+EXP(-(D$70+D97))))</f>
        <v>2.5975128388567707E-3</v>
      </c>
      <c r="F97" s="62">
        <f>E97/E$70</f>
        <v>0.75075566332220123</v>
      </c>
      <c r="G97" s="53" t="str">
        <f>CONCATENATE(ROUND(F97,2),C97)</f>
        <v>0,75*</v>
      </c>
      <c r="H97" s="31"/>
      <c r="I97" s="31">
        <v>7.6859999999999998E-2</v>
      </c>
      <c r="J97" s="54">
        <f>(1/(1+EXP(-(I$70+I97))))</f>
        <v>1.223964305671453E-2</v>
      </c>
      <c r="K97" s="62">
        <f>J97/J$70</f>
        <v>1.0789130452178468</v>
      </c>
      <c r="L97" s="53" t="str">
        <f>CONCATENATE(ROUND(K97,2),H97)</f>
        <v>1,08</v>
      </c>
      <c r="M97" s="31" t="s">
        <v>107</v>
      </c>
      <c r="N97" s="31">
        <v>7.2359999999999994E-2</v>
      </c>
      <c r="O97" s="54">
        <f>(1/(1+EXP(-(N$70+N97))))</f>
        <v>0.11751871337042788</v>
      </c>
      <c r="P97" s="62">
        <f>O97/O$70</f>
        <v>1.0662234163075768</v>
      </c>
      <c r="Q97" s="53" t="str">
        <f>CONCATENATE(ROUND(P97,2),M97)</f>
        <v>1,07**</v>
      </c>
      <c r="R97" s="31"/>
      <c r="S97" s="31">
        <v>1.2359999999999999E-2</v>
      </c>
      <c r="T97" s="54">
        <f>(1/(1+EXP(-(S$70+S97))))</f>
        <v>0.2154823612737948</v>
      </c>
      <c r="U97" s="62">
        <f>T97/T$70</f>
        <v>1.0097568108942905</v>
      </c>
      <c r="V97" s="53" t="str">
        <f>CONCATENATE(ROUND(U97,2),R97)</f>
        <v>1,01</v>
      </c>
      <c r="W97" s="31" t="s">
        <v>104</v>
      </c>
      <c r="X97" s="33">
        <v>-0.26244000000000001</v>
      </c>
      <c r="Y97" s="54">
        <f>(1/(1+EXP(-(X$70+X97))))</f>
        <v>8.5716920001284613E-2</v>
      </c>
      <c r="Z97" s="62">
        <f>Y97/Y$70</f>
        <v>0.78895833454345865</v>
      </c>
      <c r="AA97" s="53" t="str">
        <f>CONCATENATE(ROUND(Z97,2),W97)</f>
        <v>0,79***</v>
      </c>
      <c r="AD97"/>
      <c r="AE97"/>
      <c r="AF97" s="62"/>
      <c r="AI97"/>
      <c r="AJ97"/>
      <c r="AN97"/>
      <c r="AO97"/>
      <c r="AS97"/>
      <c r="AT97"/>
    </row>
    <row r="98" spans="1:46" ht="30">
      <c r="A98" s="29" t="s">
        <v>133</v>
      </c>
      <c r="B98" s="31" t="s">
        <v>134</v>
      </c>
      <c r="C98" s="31"/>
      <c r="D98" s="30">
        <v>-3.7150000000000002E-2</v>
      </c>
      <c r="E98" s="54">
        <f t="shared" si="103"/>
        <v>3.3341094060696025E-3</v>
      </c>
      <c r="F98" s="62">
        <f t="shared" si="104"/>
        <v>0.96365318442246906</v>
      </c>
      <c r="G98" s="53" t="str">
        <f t="shared" si="105"/>
        <v>0,96</v>
      </c>
      <c r="H98" s="31"/>
      <c r="I98" s="31">
        <v>0.11645999999999999</v>
      </c>
      <c r="J98" s="54">
        <f t="shared" si="106"/>
        <v>1.2727764930087596E-2</v>
      </c>
      <c r="K98" s="62">
        <f t="shared" si="107"/>
        <v>1.1219405301206411</v>
      </c>
      <c r="L98" s="53" t="str">
        <f t="shared" si="108"/>
        <v>1,12</v>
      </c>
      <c r="M98" s="31" t="s">
        <v>107</v>
      </c>
      <c r="N98" s="31">
        <v>9.017E-2</v>
      </c>
      <c r="O98" s="54">
        <f t="shared" si="109"/>
        <v>0.11937837284360267</v>
      </c>
      <c r="P98" s="62">
        <f t="shared" si="110"/>
        <v>1.0830957289783867</v>
      </c>
      <c r="Q98" s="53" t="str">
        <f t="shared" si="111"/>
        <v>1,08**</v>
      </c>
      <c r="R98" s="31"/>
      <c r="S98" s="31">
        <v>1.503E-2</v>
      </c>
      <c r="T98" s="54">
        <f t="shared" si="112"/>
        <v>0.21593406688346509</v>
      </c>
      <c r="U98" s="62">
        <f t="shared" si="113"/>
        <v>1.0118735169355066</v>
      </c>
      <c r="V98" s="53" t="str">
        <f t="shared" si="114"/>
        <v>1,01</v>
      </c>
      <c r="W98" s="31"/>
      <c r="X98" s="32">
        <v>5.6100000000000004E-3</v>
      </c>
      <c r="Y98" s="54">
        <f t="shared" si="115"/>
        <v>0.10919016313320659</v>
      </c>
      <c r="Z98" s="62">
        <f t="shared" si="116"/>
        <v>1.0050114872631002</v>
      </c>
      <c r="AA98" s="53" t="str">
        <f t="shared" si="117"/>
        <v>1,01</v>
      </c>
      <c r="AD98"/>
      <c r="AE98"/>
      <c r="AF98" s="62"/>
      <c r="AI98"/>
      <c r="AJ98"/>
      <c r="AN98"/>
      <c r="AO98"/>
      <c r="AS98"/>
      <c r="AT98"/>
    </row>
    <row r="99" spans="1:46">
      <c r="A99" s="29" t="s">
        <v>133</v>
      </c>
      <c r="B99" s="31" t="s">
        <v>132</v>
      </c>
      <c r="C99" s="31"/>
      <c r="D99" s="31">
        <v>0.13100000000000001</v>
      </c>
      <c r="E99" s="54">
        <f t="shared" si="103"/>
        <v>3.942224914410603E-3</v>
      </c>
      <c r="F99" s="62">
        <f t="shared" si="104"/>
        <v>1.1394159968372877</v>
      </c>
      <c r="G99" s="53" t="str">
        <f t="shared" si="105"/>
        <v>1,14</v>
      </c>
      <c r="H99" s="31"/>
      <c r="I99" s="30">
        <v>-5.7410000000000003E-2</v>
      </c>
      <c r="J99" s="54">
        <f t="shared" si="106"/>
        <v>1.0718263558792152E-2</v>
      </c>
      <c r="K99" s="62">
        <f t="shared" si="107"/>
        <v>0.94480487070413344</v>
      </c>
      <c r="L99" s="53" t="str">
        <f t="shared" si="108"/>
        <v>0,94</v>
      </c>
      <c r="M99" s="31" t="s">
        <v>104</v>
      </c>
      <c r="N99" s="31">
        <v>0.19259000000000001</v>
      </c>
      <c r="O99" s="54">
        <f t="shared" si="109"/>
        <v>0.13057208234938739</v>
      </c>
      <c r="P99" s="62">
        <f t="shared" si="110"/>
        <v>1.1846539816865522</v>
      </c>
      <c r="Q99" s="53" t="str">
        <f t="shared" si="111"/>
        <v>1,18***</v>
      </c>
      <c r="R99" s="31" t="s">
        <v>104</v>
      </c>
      <c r="S99" s="31">
        <v>0.10392999999999999</v>
      </c>
      <c r="T99" s="54">
        <f t="shared" si="112"/>
        <v>0.23136494031068575</v>
      </c>
      <c r="U99" s="62">
        <f t="shared" si="113"/>
        <v>1.0841830528486842</v>
      </c>
      <c r="V99" s="53" t="str">
        <f t="shared" si="114"/>
        <v>1,08***</v>
      </c>
      <c r="W99" s="31" t="s">
        <v>104</v>
      </c>
      <c r="X99" s="32">
        <v>0.13286999999999999</v>
      </c>
      <c r="Y99" s="54">
        <f t="shared" si="115"/>
        <v>0.12219782576673513</v>
      </c>
      <c r="Z99" s="62">
        <f t="shared" si="116"/>
        <v>1.124737019252561</v>
      </c>
      <c r="AA99" s="53" t="str">
        <f t="shared" si="117"/>
        <v>1,12***</v>
      </c>
      <c r="AD99"/>
      <c r="AE99"/>
      <c r="AF99" s="62"/>
      <c r="AI99"/>
      <c r="AJ99"/>
      <c r="AN99"/>
      <c r="AO99"/>
      <c r="AS99"/>
      <c r="AT99"/>
    </row>
    <row r="100" spans="1:46">
      <c r="A100" s="29" t="s">
        <v>150</v>
      </c>
      <c r="B100" s="31">
        <v>1</v>
      </c>
      <c r="C100" s="31"/>
      <c r="D100" s="30">
        <v>-4.1410000000000002E-2</v>
      </c>
      <c r="E100" s="54">
        <f t="shared" si="103"/>
        <v>3.3199833645708174E-3</v>
      </c>
      <c r="F100" s="62">
        <f t="shared" si="104"/>
        <v>0.95957035353251474</v>
      </c>
      <c r="G100" s="53" t="str">
        <f t="shared" si="105"/>
        <v>0,96</v>
      </c>
      <c r="H100" s="31"/>
      <c r="I100" s="30">
        <v>-2.8039999999999999E-2</v>
      </c>
      <c r="J100" s="54">
        <f t="shared" si="106"/>
        <v>1.1034202293377416E-2</v>
      </c>
      <c r="K100" s="62">
        <f t="shared" si="107"/>
        <v>0.97265457356345519</v>
      </c>
      <c r="L100" s="53" t="str">
        <f t="shared" si="108"/>
        <v>0,97</v>
      </c>
      <c r="M100" s="31" t="s">
        <v>104</v>
      </c>
      <c r="N100" s="31">
        <v>0.39329999999999998</v>
      </c>
      <c r="O100" s="54">
        <f t="shared" si="109"/>
        <v>0.15509321295676229</v>
      </c>
      <c r="P100" s="62">
        <f t="shared" si="110"/>
        <v>1.4071292190175508</v>
      </c>
      <c r="Q100" s="53" t="str">
        <f t="shared" si="111"/>
        <v>1,41***</v>
      </c>
      <c r="R100" s="31" t="s">
        <v>104</v>
      </c>
      <c r="S100" s="31">
        <v>0.60177000000000003</v>
      </c>
      <c r="T100" s="54">
        <f t="shared" si="112"/>
        <v>0.33119615449333717</v>
      </c>
      <c r="U100" s="62">
        <f t="shared" si="113"/>
        <v>1.5519951181373806</v>
      </c>
      <c r="V100" s="53" t="str">
        <f t="shared" si="114"/>
        <v>1,55***</v>
      </c>
      <c r="W100" s="31" t="s">
        <v>104</v>
      </c>
      <c r="X100" s="32">
        <v>0.22431000000000001</v>
      </c>
      <c r="Y100" s="54">
        <f t="shared" si="115"/>
        <v>0.13234982532269246</v>
      </c>
      <c r="Z100" s="62">
        <f t="shared" si="116"/>
        <v>1.218178368543156</v>
      </c>
      <c r="AA100" s="53" t="str">
        <f t="shared" si="117"/>
        <v>1,22***</v>
      </c>
      <c r="AD100"/>
      <c r="AE100"/>
      <c r="AF100" s="62"/>
      <c r="AI100"/>
      <c r="AJ100"/>
      <c r="AN100"/>
      <c r="AO100"/>
      <c r="AS100"/>
      <c r="AT100"/>
    </row>
    <row r="101" spans="1:46">
      <c r="A101" s="29" t="s">
        <v>150</v>
      </c>
      <c r="B101" s="31" t="s">
        <v>151</v>
      </c>
      <c r="C101" s="31" t="s">
        <v>107</v>
      </c>
      <c r="D101" s="31">
        <v>0.25659999999999999</v>
      </c>
      <c r="E101" s="54">
        <f t="shared" si="103"/>
        <v>4.4674501959556714E-3</v>
      </c>
      <c r="F101" s="62">
        <f t="shared" si="104"/>
        <v>1.2912211578133179</v>
      </c>
      <c r="G101" s="53" t="str">
        <f t="shared" si="105"/>
        <v>1,29**</v>
      </c>
      <c r="H101" s="31" t="s">
        <v>105</v>
      </c>
      <c r="I101" s="31">
        <v>0.10645</v>
      </c>
      <c r="J101" s="54">
        <f t="shared" si="106"/>
        <v>1.2602593165464514E-2</v>
      </c>
      <c r="K101" s="62">
        <f t="shared" si="107"/>
        <v>1.1109067565768369</v>
      </c>
      <c r="L101" s="53" t="str">
        <f t="shared" si="108"/>
        <v>1,11*</v>
      </c>
      <c r="M101" s="31" t="s">
        <v>104</v>
      </c>
      <c r="N101" s="30">
        <v>-0.10478</v>
      </c>
      <c r="O101" s="54">
        <f t="shared" si="109"/>
        <v>0.10035557253255133</v>
      </c>
      <c r="P101" s="62">
        <f t="shared" si="110"/>
        <v>0.91050572561905929</v>
      </c>
      <c r="Q101" s="53" t="str">
        <f t="shared" si="111"/>
        <v>0,91***</v>
      </c>
      <c r="R101" s="31" t="s">
        <v>104</v>
      </c>
      <c r="S101" s="30">
        <v>-0.13028000000000001</v>
      </c>
      <c r="T101" s="54">
        <f t="shared" si="112"/>
        <v>0.19234722965738416</v>
      </c>
      <c r="U101" s="62">
        <f t="shared" si="113"/>
        <v>0.90134488992539108</v>
      </c>
      <c r="V101" s="53" t="str">
        <f t="shared" si="114"/>
        <v>0,9***</v>
      </c>
      <c r="W101" s="31"/>
      <c r="X101" s="32">
        <v>4.1050000000000003E-2</v>
      </c>
      <c r="Y101" s="54">
        <f t="shared" si="115"/>
        <v>0.11268537329692879</v>
      </c>
      <c r="Z101" s="62">
        <f t="shared" si="116"/>
        <v>1.0371822090950129</v>
      </c>
      <c r="AA101" s="53" t="str">
        <f t="shared" si="117"/>
        <v>1,04</v>
      </c>
      <c r="AD101"/>
      <c r="AE101"/>
      <c r="AF101" s="62"/>
      <c r="AI101"/>
      <c r="AJ101"/>
      <c r="AN101"/>
      <c r="AO101"/>
      <c r="AS101"/>
      <c r="AT101"/>
    </row>
    <row r="102" spans="1:46" ht="30">
      <c r="A102" s="29" t="s">
        <v>136</v>
      </c>
      <c r="B102" s="31" t="s">
        <v>137</v>
      </c>
      <c r="C102" s="31" t="s">
        <v>105</v>
      </c>
      <c r="D102" s="31">
        <v>0.37468000000000001</v>
      </c>
      <c r="E102" s="54">
        <f t="shared" si="103"/>
        <v>5.0245608274593623E-3</v>
      </c>
      <c r="F102" s="62">
        <f t="shared" si="104"/>
        <v>1.4522420988618665</v>
      </c>
      <c r="G102" s="53" t="str">
        <f t="shared" si="105"/>
        <v>1,45*</v>
      </c>
      <c r="H102" s="31"/>
      <c r="I102" s="31">
        <v>0.15143999999999999</v>
      </c>
      <c r="J102" s="54">
        <f t="shared" si="106"/>
        <v>1.317489110473052E-2</v>
      </c>
      <c r="K102" s="62">
        <f t="shared" si="107"/>
        <v>1.1613542826659784</v>
      </c>
      <c r="L102" s="53" t="str">
        <f t="shared" si="108"/>
        <v>1,16</v>
      </c>
      <c r="M102" s="31" t="s">
        <v>104</v>
      </c>
      <c r="N102" s="31">
        <v>0.27166000000000001</v>
      </c>
      <c r="O102" s="54">
        <f t="shared" si="109"/>
        <v>0.1398134801009335</v>
      </c>
      <c r="P102" s="62">
        <f t="shared" si="110"/>
        <v>1.2684993063971115</v>
      </c>
      <c r="Q102" s="53" t="str">
        <f t="shared" si="111"/>
        <v>1,27***</v>
      </c>
      <c r="R102" s="31" t="s">
        <v>104</v>
      </c>
      <c r="S102" s="31">
        <v>0.20699000000000001</v>
      </c>
      <c r="T102" s="54">
        <f t="shared" si="112"/>
        <v>0.25019735602593673</v>
      </c>
      <c r="U102" s="62">
        <f t="shared" si="113"/>
        <v>1.1724323179934315</v>
      </c>
      <c r="V102" s="53" t="str">
        <f t="shared" si="114"/>
        <v>1,17***</v>
      </c>
      <c r="W102" s="31" t="s">
        <v>104</v>
      </c>
      <c r="X102" s="32">
        <v>0.32506000000000002</v>
      </c>
      <c r="Y102" s="54">
        <f t="shared" si="115"/>
        <v>0.14435376816729492</v>
      </c>
      <c r="Z102" s="62">
        <f t="shared" si="116"/>
        <v>1.3286654317098039</v>
      </c>
      <c r="AA102" s="53" t="str">
        <f t="shared" si="117"/>
        <v>1,33***</v>
      </c>
      <c r="AD102"/>
      <c r="AE102"/>
      <c r="AF102" s="62"/>
      <c r="AI102"/>
      <c r="AJ102"/>
      <c r="AN102"/>
      <c r="AO102"/>
      <c r="AS102"/>
      <c r="AT102"/>
    </row>
    <row r="103" spans="1:46">
      <c r="A103" s="29" t="s">
        <v>136</v>
      </c>
      <c r="B103" s="31" t="s">
        <v>138</v>
      </c>
      <c r="C103" s="31"/>
      <c r="D103" s="31">
        <v>1.2030000000000001E-2</v>
      </c>
      <c r="E103" s="54">
        <f t="shared" si="103"/>
        <v>3.5015913713549859E-3</v>
      </c>
      <c r="F103" s="62">
        <f t="shared" si="104"/>
        <v>1.0120602729501524</v>
      </c>
      <c r="G103" s="53" t="str">
        <f t="shared" si="105"/>
        <v>1,01</v>
      </c>
      <c r="H103" s="31"/>
      <c r="I103" s="30">
        <v>-9.7739999999999994E-2</v>
      </c>
      <c r="J103" s="54">
        <f t="shared" si="106"/>
        <v>1.0298959984320002E-2</v>
      </c>
      <c r="K103" s="62">
        <f t="shared" si="107"/>
        <v>0.90784365424477775</v>
      </c>
      <c r="L103" s="53" t="str">
        <f t="shared" si="108"/>
        <v>0,91</v>
      </c>
      <c r="M103" s="31" t="s">
        <v>104</v>
      </c>
      <c r="N103" s="30">
        <v>-0.11434</v>
      </c>
      <c r="O103" s="54">
        <f t="shared" si="109"/>
        <v>9.949574592521547E-2</v>
      </c>
      <c r="P103" s="62">
        <f t="shared" si="110"/>
        <v>0.90270469345649573</v>
      </c>
      <c r="Q103" s="53" t="str">
        <f t="shared" si="111"/>
        <v>0,9***</v>
      </c>
      <c r="R103" s="31" t="s">
        <v>104</v>
      </c>
      <c r="S103" s="30">
        <v>-0.31291000000000002</v>
      </c>
      <c r="T103" s="54">
        <f t="shared" si="112"/>
        <v>0.16555546518244441</v>
      </c>
      <c r="U103" s="62">
        <f t="shared" si="113"/>
        <v>0.77579787765707842</v>
      </c>
      <c r="V103" s="53" t="str">
        <f t="shared" si="114"/>
        <v>0,78***</v>
      </c>
      <c r="W103" s="31" t="s">
        <v>104</v>
      </c>
      <c r="X103" s="33">
        <v>-0.32573000000000002</v>
      </c>
      <c r="Y103" s="54">
        <f t="shared" si="115"/>
        <v>8.0885212453802896E-2</v>
      </c>
      <c r="Z103" s="62">
        <f t="shared" si="116"/>
        <v>0.74448618202555317</v>
      </c>
      <c r="AA103" s="53" t="str">
        <f t="shared" si="117"/>
        <v>0,74***</v>
      </c>
      <c r="AD103"/>
      <c r="AE103"/>
      <c r="AF103" s="62"/>
      <c r="AI103"/>
      <c r="AJ103"/>
      <c r="AN103"/>
      <c r="AO103"/>
      <c r="AS103"/>
      <c r="AT103"/>
    </row>
    <row r="104" spans="1:46">
      <c r="A104" s="29" t="s">
        <v>136</v>
      </c>
      <c r="B104" s="31" t="s">
        <v>132</v>
      </c>
      <c r="C104" s="31"/>
      <c r="D104" s="30">
        <v>-0.18426000000000001</v>
      </c>
      <c r="E104" s="54">
        <f t="shared" si="103"/>
        <v>2.8793132548340186E-3</v>
      </c>
      <c r="F104" s="62">
        <f t="shared" si="104"/>
        <v>0.83220406082640186</v>
      </c>
      <c r="G104" s="53" t="str">
        <f t="shared" si="105"/>
        <v>0,83</v>
      </c>
      <c r="H104" s="31" t="s">
        <v>105</v>
      </c>
      <c r="I104" s="30">
        <v>-0.18292</v>
      </c>
      <c r="J104" s="54">
        <f t="shared" si="106"/>
        <v>9.4659789984302811E-3</v>
      </c>
      <c r="K104" s="62">
        <f t="shared" si="107"/>
        <v>0.8344171623176444</v>
      </c>
      <c r="L104" s="53" t="str">
        <f t="shared" si="108"/>
        <v>0,83*</v>
      </c>
      <c r="M104" s="31" t="s">
        <v>104</v>
      </c>
      <c r="N104" s="30">
        <v>-0.13986999999999999</v>
      </c>
      <c r="O104" s="54">
        <f t="shared" si="109"/>
        <v>9.7231624630656169E-2</v>
      </c>
      <c r="P104" s="62">
        <f t="shared" si="110"/>
        <v>0.88216278083352095</v>
      </c>
      <c r="Q104" s="53" t="str">
        <f t="shared" si="111"/>
        <v>0,88***</v>
      </c>
      <c r="R104" s="31" t="s">
        <v>104</v>
      </c>
      <c r="S104" s="30">
        <v>-0.31259999999999999</v>
      </c>
      <c r="T104" s="54">
        <f t="shared" si="112"/>
        <v>0.16559829514708871</v>
      </c>
      <c r="U104" s="62">
        <f t="shared" si="113"/>
        <v>0.77599858015659751</v>
      </c>
      <c r="V104" s="53" t="str">
        <f t="shared" si="114"/>
        <v>0,78***</v>
      </c>
      <c r="W104" s="31" t="s">
        <v>104</v>
      </c>
      <c r="X104" s="33">
        <v>-0.25394</v>
      </c>
      <c r="Y104" s="54">
        <f t="shared" si="115"/>
        <v>8.6385411006601548E-2</v>
      </c>
      <c r="Z104" s="62">
        <f t="shared" si="116"/>
        <v>0.79511128019531163</v>
      </c>
      <c r="AA104" s="53" t="str">
        <f t="shared" si="117"/>
        <v>0,8***</v>
      </c>
      <c r="AD104"/>
      <c r="AE104"/>
      <c r="AF104" s="62"/>
      <c r="AI104"/>
      <c r="AJ104"/>
      <c r="AN104"/>
      <c r="AO104"/>
      <c r="AS104"/>
      <c r="AT104"/>
    </row>
    <row r="105" spans="1:46" ht="30">
      <c r="A105" s="29" t="s">
        <v>136</v>
      </c>
      <c r="B105" s="31" t="s">
        <v>139</v>
      </c>
      <c r="C105" s="31"/>
      <c r="D105" s="30">
        <v>-4.3110000000000002E-2</v>
      </c>
      <c r="E105" s="54">
        <f t="shared" si="103"/>
        <v>3.3143628777887613E-3</v>
      </c>
      <c r="F105" s="62">
        <f t="shared" si="104"/>
        <v>0.95794587175166113</v>
      </c>
      <c r="G105" s="53" t="str">
        <f t="shared" si="105"/>
        <v>0,96</v>
      </c>
      <c r="H105" s="31" t="s">
        <v>107</v>
      </c>
      <c r="I105" s="30">
        <v>-0.10992</v>
      </c>
      <c r="J105" s="54">
        <f t="shared" si="106"/>
        <v>1.0175548189565193E-2</v>
      </c>
      <c r="K105" s="62">
        <f t="shared" si="107"/>
        <v>0.89696502039265202</v>
      </c>
      <c r="L105" s="53" t="str">
        <f t="shared" si="108"/>
        <v>0,9**</v>
      </c>
      <c r="M105" s="31" t="s">
        <v>104</v>
      </c>
      <c r="N105" s="30">
        <v>-0.18443000000000001</v>
      </c>
      <c r="O105" s="54">
        <f t="shared" si="109"/>
        <v>9.3389838753320409E-2</v>
      </c>
      <c r="P105" s="62">
        <f t="shared" si="110"/>
        <v>0.84730703790223483</v>
      </c>
      <c r="Q105" s="53" t="str">
        <f t="shared" si="111"/>
        <v>0,85***</v>
      </c>
      <c r="R105" s="31" t="s">
        <v>104</v>
      </c>
      <c r="S105" s="30">
        <v>-0.14412</v>
      </c>
      <c r="T105" s="54">
        <f t="shared" si="112"/>
        <v>0.1902063387038137</v>
      </c>
      <c r="U105" s="62">
        <f t="shared" si="113"/>
        <v>0.89131261067538348</v>
      </c>
      <c r="V105" s="53" t="str">
        <f t="shared" si="114"/>
        <v>0,89***</v>
      </c>
      <c r="W105" s="31" t="s">
        <v>104</v>
      </c>
      <c r="X105" s="33">
        <v>-0.20612</v>
      </c>
      <c r="Y105" s="54">
        <f t="shared" si="115"/>
        <v>9.0234913473507136E-2</v>
      </c>
      <c r="Z105" s="62">
        <f t="shared" si="116"/>
        <v>0.83054299023651756</v>
      </c>
      <c r="AA105" s="53" t="str">
        <f t="shared" si="117"/>
        <v>0,83***</v>
      </c>
      <c r="AD105"/>
      <c r="AE105"/>
      <c r="AF105" s="62"/>
      <c r="AI105"/>
      <c r="AJ105"/>
      <c r="AN105"/>
      <c r="AO105"/>
      <c r="AS105"/>
      <c r="AT105"/>
    </row>
    <row r="106" spans="1:46" ht="30">
      <c r="A106" s="29" t="s">
        <v>140</v>
      </c>
      <c r="B106" s="31" t="s">
        <v>142</v>
      </c>
      <c r="C106" s="31" t="s">
        <v>104</v>
      </c>
      <c r="D106" s="31">
        <v>0.80288999999999999</v>
      </c>
      <c r="E106" s="54">
        <f>(1/(1+EXP(-(D$70+D106))))</f>
        <v>7.6895785966118926E-3</v>
      </c>
      <c r="F106" s="62">
        <f>E106/E$70</f>
        <v>2.2225086219432892</v>
      </c>
      <c r="G106" s="53" t="str">
        <f>CONCATENATE(ROUND(F106,2),C106)</f>
        <v>2,22***</v>
      </c>
      <c r="H106" s="31" t="s">
        <v>104</v>
      </c>
      <c r="I106" s="31">
        <v>0.43234</v>
      </c>
      <c r="J106" s="54">
        <f>(1/(1+EXP(-(I$70+I106))))</f>
        <v>1.7373551758745259E-2</v>
      </c>
      <c r="K106" s="62">
        <f>J106/J$70</f>
        <v>1.5314622777332281</v>
      </c>
      <c r="L106" s="53" t="str">
        <f>CONCATENATE(ROUND(K106,2),H106)</f>
        <v>1,53***</v>
      </c>
      <c r="M106" s="31" t="s">
        <v>107</v>
      </c>
      <c r="N106" s="31">
        <v>0.17573</v>
      </c>
      <c r="O106" s="54">
        <f>(1/(1+EXP(-(N$70+N106))))</f>
        <v>0.12866997676516889</v>
      </c>
      <c r="P106" s="62">
        <f>O106/O$70</f>
        <v>1.1673965640717887</v>
      </c>
      <c r="Q106" s="53" t="str">
        <f>CONCATENATE(ROUND(P106,2),M106)</f>
        <v>1,17**</v>
      </c>
      <c r="R106" s="31" t="s">
        <v>104</v>
      </c>
      <c r="S106" s="31">
        <v>0.39789000000000002</v>
      </c>
      <c r="T106" s="54">
        <f>(1/(1+EXP(-(S$70+S106))))</f>
        <v>0.28768379049871579</v>
      </c>
      <c r="U106" s="62">
        <f>T106/T$70</f>
        <v>1.3480948747858907</v>
      </c>
      <c r="V106" s="53" t="str">
        <f>CONCATENATE(ROUND(U106,2),R106)</f>
        <v>1,35***</v>
      </c>
      <c r="W106" s="31"/>
      <c r="X106" s="32">
        <v>7.5730000000000006E-2</v>
      </c>
      <c r="Y106" s="54">
        <f>(1/(1+EXP(-(X$70+X106))))</f>
        <v>0.11619978929340784</v>
      </c>
      <c r="Z106" s="62">
        <f>Y106/Y$70</f>
        <v>1.0695297058486695</v>
      </c>
      <c r="AA106" s="53" t="str">
        <f>CONCATENATE(ROUND(Z106,2),W106)</f>
        <v>1,07</v>
      </c>
      <c r="AD106"/>
      <c r="AE106"/>
      <c r="AF106" s="62"/>
      <c r="AI106"/>
      <c r="AJ106"/>
      <c r="AN106"/>
      <c r="AO106"/>
      <c r="AS106"/>
      <c r="AT106"/>
    </row>
    <row r="107" spans="1:46">
      <c r="A107" s="29" t="s">
        <v>140</v>
      </c>
      <c r="B107" s="31" t="s">
        <v>141</v>
      </c>
      <c r="C107" s="31"/>
      <c r="D107" s="31">
        <v>0.17913999999999999</v>
      </c>
      <c r="E107" s="54">
        <f t="shared" si="103"/>
        <v>4.1358416928117155E-3</v>
      </c>
      <c r="F107" s="62">
        <f t="shared" si="104"/>
        <v>1.1953767954614094</v>
      </c>
      <c r="G107" s="53" t="str">
        <f t="shared" si="105"/>
        <v>1,2</v>
      </c>
      <c r="H107" s="31" t="s">
        <v>104</v>
      </c>
      <c r="I107" s="31">
        <v>0.63565000000000005</v>
      </c>
      <c r="J107" s="54">
        <f t="shared" si="106"/>
        <v>2.1207391570038998E-2</v>
      </c>
      <c r="K107" s="62">
        <f t="shared" si="107"/>
        <v>1.8694116579981348</v>
      </c>
      <c r="L107" s="53" t="str">
        <f t="shared" si="108"/>
        <v>1,87***</v>
      </c>
      <c r="M107" s="31"/>
      <c r="N107" s="31">
        <v>3.73E-2</v>
      </c>
      <c r="O107" s="54">
        <f t="shared" si="109"/>
        <v>0.11393118410252386</v>
      </c>
      <c r="P107" s="62">
        <f t="shared" si="110"/>
        <v>1.0336744919497085</v>
      </c>
      <c r="Q107" s="53" t="str">
        <f t="shared" si="111"/>
        <v>1,03</v>
      </c>
      <c r="R107" s="31" t="s">
        <v>104</v>
      </c>
      <c r="S107" s="31">
        <v>0.37596000000000002</v>
      </c>
      <c r="T107" s="54">
        <f t="shared" si="112"/>
        <v>0.28321086047388055</v>
      </c>
      <c r="U107" s="62">
        <f t="shared" si="113"/>
        <v>1.3271345904705907</v>
      </c>
      <c r="V107" s="53" t="str">
        <f t="shared" si="114"/>
        <v>1,33***</v>
      </c>
      <c r="W107" s="31"/>
      <c r="X107" s="32">
        <v>8.7010000000000004E-2</v>
      </c>
      <c r="Y107" s="54">
        <f t="shared" si="115"/>
        <v>0.11736324049970717</v>
      </c>
      <c r="Z107" s="62">
        <f t="shared" si="116"/>
        <v>1.0802383795391235</v>
      </c>
      <c r="AA107" s="53" t="str">
        <f t="shared" si="117"/>
        <v>1,08</v>
      </c>
      <c r="AD107"/>
      <c r="AE107"/>
      <c r="AF107" s="62"/>
      <c r="AI107"/>
      <c r="AJ107"/>
      <c r="AN107"/>
      <c r="AO107"/>
      <c r="AS107"/>
      <c r="AT107"/>
    </row>
    <row r="108" spans="1:46">
      <c r="A108" s="29" t="s">
        <v>140</v>
      </c>
      <c r="B108" s="31" t="s">
        <v>125</v>
      </c>
      <c r="C108" s="31"/>
      <c r="D108" s="31">
        <v>0.24571000000000001</v>
      </c>
      <c r="E108" s="54">
        <f>(1/(1+EXP(-(D$70+D108))))</f>
        <v>4.4192774402525906E-3</v>
      </c>
      <c r="F108" s="62">
        <f>E108/E$70</f>
        <v>1.2772978506323447</v>
      </c>
      <c r="G108" s="53" t="str">
        <f>CONCATENATE(ROUND(F108,2),C108)</f>
        <v>1,28</v>
      </c>
      <c r="H108" s="31"/>
      <c r="I108" s="30">
        <v>-0.43552999999999997</v>
      </c>
      <c r="J108" s="54">
        <f>(1/(1+EXP(-(I$70+I108))))</f>
        <v>7.3684659145392423E-3</v>
      </c>
      <c r="K108" s="62">
        <f>J108/J$70</f>
        <v>0.64952335305874753</v>
      </c>
      <c r="L108" s="53" t="str">
        <f>CONCATENATE(ROUND(K108,2),H108)</f>
        <v>0,65</v>
      </c>
      <c r="M108" s="31" t="s">
        <v>104</v>
      </c>
      <c r="N108" s="31">
        <v>0.43362000000000001</v>
      </c>
      <c r="O108" s="54">
        <f>(1/(1+EXP(-(N$70+N108))))</f>
        <v>0.16045049389263391</v>
      </c>
      <c r="P108" s="62">
        <f>O108/O$70</f>
        <v>1.4557347407914292</v>
      </c>
      <c r="Q108" s="53" t="str">
        <f>CONCATENATE(ROUND(P108,2),M108)</f>
        <v>1,46***</v>
      </c>
      <c r="R108" s="31" t="s">
        <v>104</v>
      </c>
      <c r="S108" s="31">
        <v>0.32096000000000002</v>
      </c>
      <c r="T108" s="54">
        <f>(1/(1+EXP(-(S$70+S108))))</f>
        <v>0.27218003025853915</v>
      </c>
      <c r="U108" s="62">
        <f>T108/T$70</f>
        <v>1.2754437890800914</v>
      </c>
      <c r="V108" s="53" t="str">
        <f>CONCATENATE(ROUND(U108,2),R108)</f>
        <v>1,28***</v>
      </c>
      <c r="W108" s="31" t="s">
        <v>104</v>
      </c>
      <c r="X108" s="32">
        <v>0.35253000000000001</v>
      </c>
      <c r="Y108" s="54">
        <f>(1/(1+EXP(-(X$70+X108))))</f>
        <v>0.14778000353884993</v>
      </c>
      <c r="Z108" s="62">
        <f>Y108/Y$70</f>
        <v>1.3602012936196277</v>
      </c>
      <c r="AA108" s="53" t="str">
        <f>CONCATENATE(ROUND(Z108,2),W108)</f>
        <v>1,36***</v>
      </c>
      <c r="AD108"/>
      <c r="AE108"/>
      <c r="AF108" s="62"/>
      <c r="AI108"/>
      <c r="AJ108"/>
      <c r="AN108"/>
      <c r="AO108"/>
      <c r="AS108"/>
      <c r="AT108"/>
    </row>
    <row r="109" spans="1:46">
      <c r="A109" s="29" t="s">
        <v>140</v>
      </c>
      <c r="B109" s="31" t="s">
        <v>132</v>
      </c>
      <c r="C109" s="31" t="s">
        <v>107</v>
      </c>
      <c r="D109" s="31">
        <v>0.27610000000000001</v>
      </c>
      <c r="E109" s="54">
        <f t="shared" si="103"/>
        <v>4.555019690699387E-3</v>
      </c>
      <c r="F109" s="62">
        <f t="shared" si="104"/>
        <v>1.3165312518115611</v>
      </c>
      <c r="G109" s="53" t="str">
        <f t="shared" si="105"/>
        <v>1,32**</v>
      </c>
      <c r="H109" s="31"/>
      <c r="I109" s="30">
        <v>-7.5689999999999993E-2</v>
      </c>
      <c r="J109" s="54">
        <f t="shared" si="106"/>
        <v>1.0526157290197829E-2</v>
      </c>
      <c r="K109" s="62">
        <f t="shared" si="107"/>
        <v>0.92787088347148816</v>
      </c>
      <c r="L109" s="53" t="str">
        <f t="shared" si="108"/>
        <v>0,93</v>
      </c>
      <c r="M109" s="31" t="s">
        <v>104</v>
      </c>
      <c r="N109" s="30">
        <v>-0.1038</v>
      </c>
      <c r="O109" s="54">
        <f t="shared" si="109"/>
        <v>0.10044408583680146</v>
      </c>
      <c r="P109" s="62">
        <f t="shared" si="110"/>
        <v>0.91130878884992339</v>
      </c>
      <c r="Q109" s="53" t="str">
        <f t="shared" si="111"/>
        <v>0,91***</v>
      </c>
      <c r="R109" s="31" t="s">
        <v>104</v>
      </c>
      <c r="S109" s="30">
        <v>-0.11248</v>
      </c>
      <c r="T109" s="54">
        <f t="shared" si="112"/>
        <v>0.19512760816662766</v>
      </c>
      <c r="U109" s="62">
        <f t="shared" si="113"/>
        <v>0.91437382705034442</v>
      </c>
      <c r="V109" s="53" t="str">
        <f t="shared" si="114"/>
        <v>0,91***</v>
      </c>
      <c r="W109" s="31" t="s">
        <v>104</v>
      </c>
      <c r="X109" s="33">
        <v>-8.5309999999999997E-2</v>
      </c>
      <c r="Y109" s="54">
        <f t="shared" si="115"/>
        <v>0.10065571447193145</v>
      </c>
      <c r="Z109" s="62">
        <f t="shared" si="116"/>
        <v>0.92645845010374617</v>
      </c>
      <c r="AA109" s="53" t="str">
        <f t="shared" si="117"/>
        <v>0,93***</v>
      </c>
      <c r="AD109"/>
      <c r="AE109"/>
      <c r="AF109" s="62"/>
      <c r="AI109"/>
      <c r="AJ109"/>
      <c r="AN109"/>
      <c r="AO109"/>
      <c r="AS109"/>
      <c r="AT109"/>
    </row>
    <row r="110" spans="1:46" ht="30">
      <c r="A110" s="29" t="s">
        <v>143</v>
      </c>
      <c r="B110" s="31" t="s">
        <v>145</v>
      </c>
      <c r="C110" s="31" t="s">
        <v>104</v>
      </c>
      <c r="D110" s="30">
        <v>-0.51959</v>
      </c>
      <c r="E110" s="54">
        <f>(1/(1+EXP(-(D$70+D110))))</f>
        <v>2.0606932587767649E-3</v>
      </c>
      <c r="F110" s="62">
        <f>E110/E$70</f>
        <v>0.59559941774048952</v>
      </c>
      <c r="G110" s="53" t="str">
        <f>CONCATENATE(ROUND(F110,2),C110)</f>
        <v>0,6***</v>
      </c>
      <c r="H110" s="31" t="s">
        <v>104</v>
      </c>
      <c r="I110" s="30">
        <v>-0.54091</v>
      </c>
      <c r="J110" s="54">
        <f>(1/(1+EXP(-(I$70+I110))))</f>
        <v>6.6363809637934408E-3</v>
      </c>
      <c r="K110" s="62">
        <f>J110/J$70</f>
        <v>0.58499075191119987</v>
      </c>
      <c r="L110" s="53" t="str">
        <f>CONCATENATE(ROUND(K110,2),H110)</f>
        <v>0,58***</v>
      </c>
      <c r="M110" s="31" t="s">
        <v>104</v>
      </c>
      <c r="N110" s="30">
        <v>-0.32662999999999998</v>
      </c>
      <c r="O110" s="54">
        <f>(1/(1+EXP(-(N$70+N110))))</f>
        <v>8.2026210653296516E-2</v>
      </c>
      <c r="P110" s="62">
        <f>O110/O$70</f>
        <v>0.74420714830197021</v>
      </c>
      <c r="Q110" s="53" t="str">
        <f>CONCATENATE(ROUND(P110,2),M110)</f>
        <v>0,74***</v>
      </c>
      <c r="R110" s="31" t="s">
        <v>104</v>
      </c>
      <c r="S110" s="30">
        <v>-1.1164099999999999</v>
      </c>
      <c r="T110" s="54">
        <f>(1/(1+EXP(-(S$70+S110))))</f>
        <v>8.158829218420259E-2</v>
      </c>
      <c r="U110" s="62">
        <f>T110/T$70</f>
        <v>0.38232518538978388</v>
      </c>
      <c r="V110" s="53" t="str">
        <f>CONCATENATE(ROUND(U110,2),R110)</f>
        <v>0,38***</v>
      </c>
      <c r="W110" s="31" t="s">
        <v>104</v>
      </c>
      <c r="X110" s="33">
        <v>-0.51309000000000005</v>
      </c>
      <c r="Y110" s="54">
        <f>(1/(1+EXP(-(X$70+X110))))</f>
        <v>6.8005394098596322E-2</v>
      </c>
      <c r="Z110" s="62">
        <f>Y110/Y$70</f>
        <v>0.62593735830914154</v>
      </c>
      <c r="AA110" s="53" t="str">
        <f>CONCATENATE(ROUND(Z110,2),W110)</f>
        <v>0,63***</v>
      </c>
      <c r="AD110"/>
      <c r="AE110"/>
      <c r="AF110" s="62"/>
      <c r="AI110"/>
      <c r="AJ110"/>
      <c r="AN110"/>
      <c r="AO110"/>
      <c r="AS110"/>
      <c r="AT110"/>
    </row>
    <row r="111" spans="1:46" ht="30">
      <c r="A111" s="29" t="s">
        <v>143</v>
      </c>
      <c r="B111" s="31" t="s">
        <v>167</v>
      </c>
      <c r="C111" s="31" t="s">
        <v>104</v>
      </c>
      <c r="D111" s="30">
        <v>-0.57125000000000004</v>
      </c>
      <c r="E111" s="54">
        <f>(1/(1+EXP(-(D$70+D111))))</f>
        <v>1.9571439014612977E-3</v>
      </c>
      <c r="F111" s="62">
        <f>E111/E$70</f>
        <v>0.56567068542585863</v>
      </c>
      <c r="G111" s="53" t="str">
        <f>CONCATENATE(ROUND(F111,2),C111)</f>
        <v>0,57***</v>
      </c>
      <c r="H111" s="31" t="s">
        <v>104</v>
      </c>
      <c r="I111" s="30">
        <v>-0.40748000000000001</v>
      </c>
      <c r="J111" s="54">
        <f>(1/(1+EXP(-(I$70+I111))))</f>
        <v>7.5764893222206899E-3</v>
      </c>
      <c r="K111" s="62">
        <f>J111/J$70</f>
        <v>0.66786042115936173</v>
      </c>
      <c r="L111" s="53" t="str">
        <f>CONCATENATE(ROUND(K111,2),H111)</f>
        <v>0,67***</v>
      </c>
      <c r="M111" s="31" t="s">
        <v>104</v>
      </c>
      <c r="N111" s="30">
        <v>-0.19048000000000001</v>
      </c>
      <c r="O111" s="54">
        <f>(1/(1+EXP(-(N$70+N111))))</f>
        <v>9.2878854858487972E-2</v>
      </c>
      <c r="P111" s="62">
        <f>O111/O$70</f>
        <v>0.8426709848141698</v>
      </c>
      <c r="Q111" s="53" t="str">
        <f>CONCATENATE(ROUND(P111,2),M111)</f>
        <v>0,84***</v>
      </c>
      <c r="R111" s="31" t="s">
        <v>104</v>
      </c>
      <c r="S111" s="30">
        <v>-0.62556</v>
      </c>
      <c r="T111" s="54">
        <f>(1/(1+EXP(-(S$70+S111))))</f>
        <v>0.1267384052862589</v>
      </c>
      <c r="U111" s="62">
        <f>T111/T$70</f>
        <v>0.59389997020254559</v>
      </c>
      <c r="V111" s="53" t="str">
        <f>CONCATENATE(ROUND(U111,2),R111)</f>
        <v>0,59***</v>
      </c>
      <c r="W111" s="31" t="s">
        <v>104</v>
      </c>
      <c r="X111" s="33">
        <v>-0.31076999999999999</v>
      </c>
      <c r="Y111" s="54">
        <f>(1/(1+EXP(-(X$70+X111))))</f>
        <v>8.2004376905658857E-2</v>
      </c>
      <c r="Z111" s="62">
        <f>Y111/Y$70</f>
        <v>0.75478723019671101</v>
      </c>
      <c r="AA111" s="53" t="str">
        <f>CONCATENATE(ROUND(Z111,2),W111)</f>
        <v>0,75***</v>
      </c>
      <c r="AD111"/>
      <c r="AE111"/>
      <c r="AF111" s="62"/>
      <c r="AI111"/>
      <c r="AJ111"/>
      <c r="AN111"/>
      <c r="AO111"/>
      <c r="AS111"/>
      <c r="AT111"/>
    </row>
    <row r="112" spans="1:46" ht="60">
      <c r="A112" s="29" t="s">
        <v>143</v>
      </c>
      <c r="B112" s="31" t="s">
        <v>166</v>
      </c>
      <c r="C112" s="31" t="s">
        <v>107</v>
      </c>
      <c r="D112" s="30">
        <v>-0.33756000000000003</v>
      </c>
      <c r="E112" s="54">
        <f t="shared" si="103"/>
        <v>2.4710943924963506E-3</v>
      </c>
      <c r="F112" s="62">
        <f t="shared" si="104"/>
        <v>0.71421710877351563</v>
      </c>
      <c r="G112" s="53" t="str">
        <f t="shared" si="105"/>
        <v>0,71**</v>
      </c>
      <c r="H112" s="31" t="s">
        <v>104</v>
      </c>
      <c r="I112" s="30">
        <v>-0.49120999999999998</v>
      </c>
      <c r="J112" s="54">
        <f t="shared" si="106"/>
        <v>6.9721850880291383E-3</v>
      </c>
      <c r="K112" s="62">
        <f t="shared" si="107"/>
        <v>0.61459157021914013</v>
      </c>
      <c r="L112" s="53" t="str">
        <f t="shared" si="108"/>
        <v>0,61***</v>
      </c>
      <c r="M112" s="31" t="s">
        <v>104</v>
      </c>
      <c r="N112" s="30">
        <v>-0.16886999999999999</v>
      </c>
      <c r="O112" s="54">
        <f t="shared" si="109"/>
        <v>9.471563696637475E-2</v>
      </c>
      <c r="P112" s="62">
        <f t="shared" si="110"/>
        <v>0.85933573579651412</v>
      </c>
      <c r="Q112" s="53" t="str">
        <f t="shared" si="111"/>
        <v>0,86***</v>
      </c>
      <c r="R112" s="31" t="s">
        <v>104</v>
      </c>
      <c r="S112" s="30">
        <v>-0.29265999999999998</v>
      </c>
      <c r="T112" s="54">
        <f t="shared" si="112"/>
        <v>0.1683719171416016</v>
      </c>
      <c r="U112" s="62">
        <f t="shared" si="113"/>
        <v>0.78899585605078093</v>
      </c>
      <c r="V112" s="53" t="str">
        <f t="shared" si="114"/>
        <v>0,79***</v>
      </c>
      <c r="W112" s="31" t="s">
        <v>104</v>
      </c>
      <c r="X112" s="33">
        <v>-0.21146000000000001</v>
      </c>
      <c r="Y112" s="54">
        <f t="shared" si="115"/>
        <v>8.9797497298766779E-2</v>
      </c>
      <c r="Z112" s="62">
        <f t="shared" si="116"/>
        <v>0.8265169107096243</v>
      </c>
      <c r="AA112" s="53" t="str">
        <f t="shared" si="117"/>
        <v>0,83***</v>
      </c>
      <c r="AD112"/>
      <c r="AE112"/>
      <c r="AF112" s="62"/>
      <c r="AI112"/>
      <c r="AJ112"/>
      <c r="AN112"/>
      <c r="AO112"/>
      <c r="AS112"/>
      <c r="AT112"/>
    </row>
    <row r="113" spans="1:47" ht="45.75" thickBot="1">
      <c r="A113" s="34" t="s">
        <v>143</v>
      </c>
      <c r="B113" s="35" t="s">
        <v>147</v>
      </c>
      <c r="C113" s="35" t="s">
        <v>104</v>
      </c>
      <c r="D113" s="35">
        <v>0.50560000000000005</v>
      </c>
      <c r="E113" s="54">
        <f t="shared" si="103"/>
        <v>5.7233567693023594E-3</v>
      </c>
      <c r="F113" s="62">
        <f t="shared" si="104"/>
        <v>1.6542141557453667</v>
      </c>
      <c r="G113" s="53" t="str">
        <f t="shared" si="105"/>
        <v>1,65***</v>
      </c>
      <c r="H113" s="35" t="s">
        <v>104</v>
      </c>
      <c r="I113" s="35">
        <v>0.54142999999999997</v>
      </c>
      <c r="J113" s="54">
        <f t="shared" si="106"/>
        <v>1.9337351094408366E-2</v>
      </c>
      <c r="K113" s="62">
        <f t="shared" si="107"/>
        <v>1.7045693456125266</v>
      </c>
      <c r="L113" s="53" t="str">
        <f t="shared" si="108"/>
        <v>1,7***</v>
      </c>
      <c r="M113" s="35" t="s">
        <v>107</v>
      </c>
      <c r="N113" s="36">
        <v>-7.6660000000000006E-2</v>
      </c>
      <c r="O113" s="54">
        <f t="shared" si="109"/>
        <v>0.10292305209500421</v>
      </c>
      <c r="P113" s="62">
        <f t="shared" si="110"/>
        <v>0.93379994618927242</v>
      </c>
      <c r="Q113" s="53" t="str">
        <f t="shared" si="111"/>
        <v>0,93**</v>
      </c>
      <c r="R113" s="35"/>
      <c r="S113" s="36">
        <v>-3.8600000000000001E-3</v>
      </c>
      <c r="T113" s="54">
        <f t="shared" si="112"/>
        <v>0.21275303028684261</v>
      </c>
      <c r="U113" s="62">
        <f t="shared" si="113"/>
        <v>0.9969670839905741</v>
      </c>
      <c r="V113" s="53" t="str">
        <f t="shared" si="114"/>
        <v>1</v>
      </c>
      <c r="W113" s="35" t="s">
        <v>104</v>
      </c>
      <c r="X113" s="37">
        <v>-0.12345</v>
      </c>
      <c r="Y113" s="54">
        <f t="shared" si="115"/>
        <v>9.725532716976977E-2</v>
      </c>
      <c r="Z113" s="62">
        <f t="shared" si="116"/>
        <v>0.89516049979619905</v>
      </c>
      <c r="AA113" s="53" t="str">
        <f t="shared" si="117"/>
        <v>0,9***</v>
      </c>
      <c r="AD113"/>
      <c r="AE113"/>
      <c r="AF113" s="74"/>
      <c r="AI113"/>
      <c r="AJ113"/>
      <c r="AN113"/>
      <c r="AO113"/>
      <c r="AS113"/>
      <c r="AT113"/>
    </row>
    <row r="114" spans="1:47">
      <c r="J114" s="54"/>
      <c r="K114" s="62"/>
    </row>
    <row r="115" spans="1:47" ht="15.75" thickBot="1"/>
    <row r="116" spans="1:47" ht="75">
      <c r="A116" s="26" t="s">
        <v>56</v>
      </c>
      <c r="B116" s="27" t="s">
        <v>57</v>
      </c>
      <c r="C116" s="27" t="s">
        <v>172</v>
      </c>
      <c r="D116" s="27" t="s">
        <v>173</v>
      </c>
      <c r="E116" s="27"/>
      <c r="F116" s="27"/>
      <c r="G116" s="27"/>
      <c r="H116" s="27" t="s">
        <v>174</v>
      </c>
      <c r="I116" s="27" t="s">
        <v>175</v>
      </c>
      <c r="J116" s="27"/>
      <c r="K116" s="27"/>
      <c r="L116" s="27"/>
      <c r="M116" s="27" t="s">
        <v>176</v>
      </c>
      <c r="N116" s="27" t="s">
        <v>177</v>
      </c>
      <c r="O116" s="27"/>
      <c r="P116" s="27"/>
      <c r="Q116" s="27"/>
      <c r="R116" s="85"/>
      <c r="S116" s="85"/>
      <c r="V116" s="39"/>
      <c r="W116" s="39"/>
      <c r="X116" s="27"/>
      <c r="Y116"/>
      <c r="Z116"/>
      <c r="AA116" s="40"/>
      <c r="AB116" s="40"/>
      <c r="AC116" s="27"/>
      <c r="AD116"/>
      <c r="AE116"/>
      <c r="AF116" s="40"/>
      <c r="AG116" s="40"/>
      <c r="AH116" s="27"/>
      <c r="AI116"/>
      <c r="AJ116"/>
      <c r="AK116" s="40"/>
      <c r="AL116" s="40"/>
      <c r="AM116" s="27"/>
      <c r="AN116"/>
      <c r="AO116"/>
      <c r="AP116" s="40"/>
      <c r="AQ116" s="40"/>
      <c r="AR116" s="27"/>
      <c r="AS116"/>
      <c r="AU116" s="40"/>
    </row>
    <row r="117" spans="1:47">
      <c r="A117" s="29" t="s">
        <v>115</v>
      </c>
      <c r="B117" s="31"/>
      <c r="C117" s="31" t="s">
        <v>107</v>
      </c>
      <c r="D117" s="30">
        <v>-7.8289999999999998E-2</v>
      </c>
      <c r="E117" s="51">
        <f>1/(1+EXP(-D117))</f>
        <v>0.48043749105919636</v>
      </c>
      <c r="F117" s="62"/>
      <c r="G117" s="62"/>
      <c r="H117" s="31" t="s">
        <v>104</v>
      </c>
      <c r="I117" s="31">
        <v>0.21376000000000001</v>
      </c>
      <c r="J117" s="51">
        <f>1/(1+EXP(-I117))</f>
        <v>0.55323743786025559</v>
      </c>
      <c r="K117" s="62"/>
      <c r="L117" s="62"/>
      <c r="M117" s="31" t="s">
        <v>104</v>
      </c>
      <c r="N117" s="30">
        <v>0.17011999999999999</v>
      </c>
      <c r="O117" s="51">
        <f>1/(1+EXP(-N117))</f>
        <v>0.5424277249125351</v>
      </c>
      <c r="P117" s="62"/>
      <c r="Q117" s="62"/>
      <c r="R117" s="84"/>
      <c r="S117" s="84"/>
      <c r="V117" s="39"/>
      <c r="W117" s="39"/>
      <c r="X117" s="62"/>
      <c r="Y117"/>
      <c r="Z117"/>
      <c r="AA117" s="40"/>
      <c r="AB117" s="40"/>
      <c r="AC117" s="62"/>
      <c r="AD117"/>
      <c r="AE117"/>
      <c r="AF117" s="40"/>
      <c r="AG117" s="40"/>
      <c r="AH117" s="62"/>
      <c r="AI117"/>
      <c r="AJ117"/>
      <c r="AK117" s="40"/>
      <c r="AL117" s="40"/>
      <c r="AM117" s="62"/>
      <c r="AN117"/>
      <c r="AO117"/>
      <c r="AP117" s="40"/>
      <c r="AQ117" s="40"/>
      <c r="AR117" s="62"/>
      <c r="AS117"/>
      <c r="AU117" s="40"/>
    </row>
    <row r="118" spans="1:47">
      <c r="A118" s="29" t="s">
        <v>116</v>
      </c>
      <c r="B118" s="31" t="s">
        <v>117</v>
      </c>
      <c r="C118" s="31" t="s">
        <v>104</v>
      </c>
      <c r="D118" s="31">
        <v>0.55694999999999995</v>
      </c>
      <c r="E118" s="54">
        <f>(1/(1+EXP(-(D$117+D118))))</f>
        <v>0.61743140339616631</v>
      </c>
      <c r="F118" s="62">
        <f>E118/E$117</f>
        <v>1.2851440923874329</v>
      </c>
      <c r="G118" s="53" t="str">
        <f>CONCATENATE(ROUND(F118,2),C118)</f>
        <v>1,29***</v>
      </c>
      <c r="H118" s="31" t="s">
        <v>104</v>
      </c>
      <c r="I118" s="30">
        <v>-4.6580000000000003E-2</v>
      </c>
      <c r="J118" s="54">
        <f>(1/(1+EXP(-(I$117+I118))))</f>
        <v>0.54169792673381345</v>
      </c>
      <c r="K118" s="62">
        <f>J118/J$117</f>
        <v>0.97914184699597839</v>
      </c>
      <c r="L118" s="53" t="str">
        <f>CONCATENATE(ROUND(K118,2),H118)</f>
        <v>0,98***</v>
      </c>
      <c r="M118" s="31" t="s">
        <v>104</v>
      </c>
      <c r="N118" s="31">
        <v>-0.14534</v>
      </c>
      <c r="O118" s="54">
        <f>(1/(1+EXP(-(N$117+N118))))</f>
        <v>0.50619468301697779</v>
      </c>
      <c r="P118" s="62">
        <f>O118/O$117</f>
        <v>0.93320208346393096</v>
      </c>
      <c r="Q118" s="53" t="str">
        <f>CONCATENATE(ROUND(P118,2),M118)</f>
        <v>0,93***</v>
      </c>
      <c r="R118" s="84"/>
      <c r="S118" s="84"/>
      <c r="V118" s="39"/>
      <c r="W118" s="39"/>
      <c r="X118" s="62"/>
      <c r="Y118"/>
      <c r="Z118"/>
      <c r="AA118" s="40"/>
      <c r="AB118" s="40"/>
      <c r="AC118" s="62"/>
      <c r="AD118"/>
      <c r="AE118"/>
      <c r="AF118" s="40"/>
      <c r="AG118" s="40"/>
      <c r="AH118" s="62"/>
      <c r="AI118"/>
      <c r="AJ118"/>
      <c r="AK118" s="40"/>
      <c r="AL118" s="40"/>
      <c r="AM118" s="62"/>
      <c r="AN118"/>
      <c r="AO118"/>
      <c r="AP118" s="40"/>
      <c r="AQ118" s="40"/>
      <c r="AR118" s="62"/>
      <c r="AS118"/>
      <c r="AU118" s="40"/>
    </row>
    <row r="119" spans="1:47">
      <c r="A119" s="29" t="s">
        <v>102</v>
      </c>
      <c r="B119" s="30" t="s">
        <v>103</v>
      </c>
      <c r="C119" s="31" t="s">
        <v>104</v>
      </c>
      <c r="D119" s="31">
        <v>0.18443000000000001</v>
      </c>
      <c r="E119" s="54">
        <f>(1/(1+EXP(-(D$117+D119))))</f>
        <v>0.52651011675410087</v>
      </c>
      <c r="F119" s="62">
        <f>E119/E$117</f>
        <v>1.0958972323190901</v>
      </c>
      <c r="G119" s="53" t="str">
        <f t="shared" ref="G119" si="118">CONCATENATE(ROUND(F119,2),C119)</f>
        <v>1,1***</v>
      </c>
      <c r="H119" s="31" t="s">
        <v>104</v>
      </c>
      <c r="I119" s="30">
        <v>-0.28636</v>
      </c>
      <c r="J119" s="54">
        <f t="shared" ref="J119:J160" si="119">(1/(1+EXP(-(I$117+I119))))</f>
        <v>0.481857967824877</v>
      </c>
      <c r="K119" s="62">
        <f>J119/J$117</f>
        <v>0.87097859770399588</v>
      </c>
      <c r="L119" s="53" t="str">
        <f t="shared" ref="L119" si="120">CONCATENATE(ROUND(K119,2),H119)</f>
        <v>0,87***</v>
      </c>
      <c r="M119" s="31" t="s">
        <v>104</v>
      </c>
      <c r="N119" s="31">
        <v>-0.24016000000000001</v>
      </c>
      <c r="O119" s="54">
        <f t="shared" ref="O119:O160" si="121">(1/(1+EXP(-(N$117+N119))))</f>
        <v>0.48249715458060299</v>
      </c>
      <c r="P119" s="62">
        <f>O119/O$117</f>
        <v>0.88951418303407015</v>
      </c>
      <c r="Q119" s="53" t="str">
        <f t="shared" ref="Q119:Q160" si="122">CONCATENATE(ROUND(P119,2),M119)</f>
        <v>0,89***</v>
      </c>
      <c r="R119" s="84"/>
      <c r="S119" s="84"/>
      <c r="V119" s="39"/>
      <c r="W119" s="39"/>
      <c r="X119" s="62"/>
      <c r="Y119"/>
      <c r="Z119"/>
      <c r="AA119" s="40"/>
      <c r="AB119" s="40"/>
      <c r="AC119" s="62"/>
      <c r="AD119"/>
      <c r="AE119"/>
      <c r="AF119" s="40"/>
      <c r="AG119" s="40"/>
      <c r="AH119" s="62"/>
      <c r="AI119"/>
      <c r="AJ119"/>
      <c r="AK119" s="40"/>
      <c r="AL119" s="40"/>
      <c r="AM119" s="62"/>
      <c r="AN119"/>
      <c r="AO119"/>
      <c r="AP119" s="40"/>
      <c r="AQ119" s="40"/>
      <c r="AR119" s="62"/>
      <c r="AS119"/>
      <c r="AU119" s="40"/>
    </row>
    <row r="120" spans="1:47">
      <c r="A120" s="29" t="s">
        <v>102</v>
      </c>
      <c r="B120" s="30" t="s">
        <v>106</v>
      </c>
      <c r="C120" s="31" t="s">
        <v>104</v>
      </c>
      <c r="D120" s="31">
        <v>0.21212</v>
      </c>
      <c r="E120" s="54">
        <f>(1/(1+EXP(-(D$117+D120))))</f>
        <v>0.53340765265093448</v>
      </c>
      <c r="F120" s="62">
        <f t="shared" ref="F120:F160" si="123">E120/E$117</f>
        <v>1.1102540134304619</v>
      </c>
      <c r="G120" s="53" t="str">
        <f t="shared" ref="G120:G160" si="124">CONCATENATE(ROUND(F120,2),C120)</f>
        <v>1,11***</v>
      </c>
      <c r="H120" s="31" t="s">
        <v>104</v>
      </c>
      <c r="I120" s="30">
        <v>-0.28029999999999999</v>
      </c>
      <c r="J120" s="54">
        <f t="shared" si="119"/>
        <v>0.48337113500482753</v>
      </c>
      <c r="K120" s="62">
        <f t="shared" ref="K120:K160" si="125">J120/J$117</f>
        <v>0.87371371119487429</v>
      </c>
      <c r="L120" s="53" t="str">
        <f t="shared" ref="L120:L160" si="126">CONCATENATE(ROUND(K120,2),H120)</f>
        <v>0,87***</v>
      </c>
      <c r="M120" s="31" t="s">
        <v>104</v>
      </c>
      <c r="N120" s="31">
        <v>-0.21145</v>
      </c>
      <c r="O120" s="54">
        <f t="shared" si="121"/>
        <v>0.48966897055340169</v>
      </c>
      <c r="P120" s="62">
        <f t="shared" ref="P120:P160" si="127">O120/O$117</f>
        <v>0.90273588178472886</v>
      </c>
      <c r="Q120" s="53" t="str">
        <f t="shared" si="122"/>
        <v>0,9***</v>
      </c>
      <c r="R120" s="84"/>
      <c r="S120" s="84"/>
      <c r="V120" s="39"/>
      <c r="W120" s="39"/>
      <c r="X120" s="62"/>
      <c r="Y120"/>
      <c r="Z120"/>
      <c r="AA120" s="40"/>
      <c r="AB120" s="40"/>
      <c r="AC120" s="62"/>
      <c r="AD120"/>
      <c r="AE120"/>
      <c r="AF120" s="40"/>
      <c r="AG120" s="40"/>
      <c r="AH120" s="62"/>
      <c r="AI120"/>
      <c r="AJ120"/>
      <c r="AK120" s="40"/>
      <c r="AL120" s="40"/>
      <c r="AM120" s="62"/>
      <c r="AN120"/>
      <c r="AO120"/>
      <c r="AP120" s="40"/>
      <c r="AQ120" s="40"/>
      <c r="AR120" s="62"/>
      <c r="AS120"/>
      <c r="AU120" s="40"/>
    </row>
    <row r="121" spans="1:47">
      <c r="A121" s="29" t="s">
        <v>102</v>
      </c>
      <c r="B121" s="30" t="s">
        <v>108</v>
      </c>
      <c r="C121" s="31" t="s">
        <v>104</v>
      </c>
      <c r="D121" s="30">
        <v>-6.8540000000000004E-2</v>
      </c>
      <c r="E121" s="54">
        <f t="shared" ref="E121:E160" si="128">(1/(1+EXP(-(D$117+D121))))</f>
        <v>0.46335830636367048</v>
      </c>
      <c r="F121" s="62">
        <f t="shared" si="123"/>
        <v>0.96445076620088022</v>
      </c>
      <c r="G121" s="53" t="str">
        <f t="shared" si="124"/>
        <v>0,96***</v>
      </c>
      <c r="H121" s="31" t="s">
        <v>104</v>
      </c>
      <c r="I121" s="31">
        <v>9.8119999999999999E-2</v>
      </c>
      <c r="J121" s="54">
        <f t="shared" si="119"/>
        <v>0.57734408135151205</v>
      </c>
      <c r="K121" s="62">
        <f t="shared" si="125"/>
        <v>1.0435737747331295</v>
      </c>
      <c r="L121" s="53" t="str">
        <f t="shared" si="126"/>
        <v>1,04***</v>
      </c>
      <c r="M121" s="31" t="s">
        <v>105</v>
      </c>
      <c r="N121" s="30">
        <v>4.0090000000000001E-2</v>
      </c>
      <c r="O121" s="54">
        <f t="shared" si="121"/>
        <v>0.55235983441910286</v>
      </c>
      <c r="P121" s="62">
        <f t="shared" si="127"/>
        <v>1.0183104753876091</v>
      </c>
      <c r="Q121" s="53" t="str">
        <f t="shared" si="122"/>
        <v>1,02*</v>
      </c>
      <c r="R121" s="84"/>
      <c r="S121" s="84"/>
      <c r="V121" s="39"/>
      <c r="W121" s="39"/>
      <c r="X121" s="62"/>
      <c r="Y121"/>
      <c r="Z121"/>
      <c r="AA121" s="40"/>
      <c r="AB121" s="40"/>
      <c r="AC121" s="62"/>
      <c r="AD121"/>
      <c r="AE121"/>
      <c r="AF121" s="40"/>
      <c r="AG121" s="40"/>
      <c r="AH121" s="62"/>
      <c r="AI121"/>
      <c r="AJ121"/>
      <c r="AK121" s="40"/>
      <c r="AL121" s="40"/>
      <c r="AM121" s="62"/>
      <c r="AN121"/>
      <c r="AO121"/>
      <c r="AP121" s="40"/>
      <c r="AQ121" s="40"/>
      <c r="AR121" s="62"/>
      <c r="AS121"/>
      <c r="AU121" s="40"/>
    </row>
    <row r="122" spans="1:47">
      <c r="A122" s="29" t="s">
        <v>102</v>
      </c>
      <c r="B122" s="30" t="s">
        <v>109</v>
      </c>
      <c r="C122" s="31" t="s">
        <v>104</v>
      </c>
      <c r="D122" s="30">
        <v>-0.23041</v>
      </c>
      <c r="E122" s="54">
        <f t="shared" si="128"/>
        <v>0.42343208579595937</v>
      </c>
      <c r="F122" s="62">
        <f t="shared" si="123"/>
        <v>0.8813468841959855</v>
      </c>
      <c r="G122" s="53" t="str">
        <f t="shared" si="124"/>
        <v>0,88***</v>
      </c>
      <c r="H122" s="31" t="s">
        <v>104</v>
      </c>
      <c r="I122" s="31">
        <v>0.20857000000000001</v>
      </c>
      <c r="J122" s="54">
        <f t="shared" si="119"/>
        <v>0.60404066374676157</v>
      </c>
      <c r="K122" s="62">
        <f t="shared" si="125"/>
        <v>1.0918289732578412</v>
      </c>
      <c r="L122" s="53" t="str">
        <f t="shared" si="126"/>
        <v>1,09***</v>
      </c>
      <c r="M122" s="31" t="s">
        <v>104</v>
      </c>
      <c r="N122" s="30">
        <v>9.3009999999999995E-2</v>
      </c>
      <c r="O122" s="54">
        <f t="shared" si="121"/>
        <v>0.56540555887216426</v>
      </c>
      <c r="P122" s="62">
        <f t="shared" si="127"/>
        <v>1.0423610979017237</v>
      </c>
      <c r="Q122" s="53" t="str">
        <f t="shared" si="122"/>
        <v>1,04***</v>
      </c>
      <c r="R122" s="84"/>
      <c r="S122" s="84"/>
      <c r="V122" s="39"/>
      <c r="W122" s="39"/>
      <c r="X122" s="62"/>
      <c r="Y122"/>
      <c r="Z122"/>
      <c r="AA122" s="40"/>
      <c r="AB122" s="40"/>
      <c r="AC122" s="62"/>
      <c r="AD122"/>
      <c r="AE122"/>
      <c r="AF122" s="40"/>
      <c r="AG122" s="40"/>
      <c r="AH122" s="62"/>
      <c r="AI122"/>
      <c r="AJ122"/>
      <c r="AK122" s="40"/>
      <c r="AL122" s="40"/>
      <c r="AM122" s="62"/>
      <c r="AN122"/>
      <c r="AO122"/>
      <c r="AP122" s="40"/>
      <c r="AQ122" s="40"/>
      <c r="AR122" s="62"/>
      <c r="AS122"/>
      <c r="AU122" s="40"/>
    </row>
    <row r="123" spans="1:47">
      <c r="A123" s="29" t="s">
        <v>102</v>
      </c>
      <c r="B123" s="31" t="s">
        <v>110</v>
      </c>
      <c r="C123" s="31" t="s">
        <v>104</v>
      </c>
      <c r="D123" s="30">
        <v>-0.64117000000000002</v>
      </c>
      <c r="E123" s="54">
        <f t="shared" si="128"/>
        <v>0.32751190569541344</v>
      </c>
      <c r="F123" s="62">
        <f t="shared" si="123"/>
        <v>0.6816951461747176</v>
      </c>
      <c r="G123" s="53" t="str">
        <f t="shared" si="124"/>
        <v>0,68***</v>
      </c>
      <c r="H123" s="31" t="s">
        <v>104</v>
      </c>
      <c r="I123" s="31">
        <v>0.37425999999999998</v>
      </c>
      <c r="J123" s="54">
        <f t="shared" si="119"/>
        <v>0.64291071290491519</v>
      </c>
      <c r="K123" s="62">
        <f t="shared" si="125"/>
        <v>1.162088226334586</v>
      </c>
      <c r="L123" s="53" t="str">
        <f t="shared" si="126"/>
        <v>1,16***</v>
      </c>
      <c r="M123" s="31" t="s">
        <v>104</v>
      </c>
      <c r="N123" s="30">
        <v>0.21753</v>
      </c>
      <c r="O123" s="54">
        <f t="shared" si="121"/>
        <v>0.59571685686895992</v>
      </c>
      <c r="P123" s="62">
        <f t="shared" si="127"/>
        <v>1.0982419030388197</v>
      </c>
      <c r="Q123" s="53" t="str">
        <f t="shared" si="122"/>
        <v>1,1***</v>
      </c>
      <c r="R123" s="84"/>
      <c r="S123" s="84"/>
      <c r="V123" s="39"/>
      <c r="W123" s="39"/>
      <c r="X123" s="62"/>
      <c r="Y123"/>
      <c r="Z123"/>
      <c r="AA123" s="40"/>
      <c r="AB123" s="40"/>
      <c r="AC123" s="62"/>
      <c r="AD123"/>
      <c r="AE123"/>
      <c r="AF123" s="40"/>
      <c r="AG123" s="40"/>
      <c r="AH123" s="62"/>
      <c r="AI123"/>
      <c r="AJ123"/>
      <c r="AK123" s="40"/>
      <c r="AL123" s="40"/>
      <c r="AM123" s="62"/>
      <c r="AN123"/>
      <c r="AO123"/>
      <c r="AP123" s="40"/>
      <c r="AQ123" s="40"/>
      <c r="AR123" s="62"/>
      <c r="AS123"/>
      <c r="AU123" s="40"/>
    </row>
    <row r="124" spans="1:47" ht="45">
      <c r="A124" s="29" t="s">
        <v>111</v>
      </c>
      <c r="B124" s="31" t="s">
        <v>112</v>
      </c>
      <c r="C124" s="31" t="s">
        <v>104</v>
      </c>
      <c r="D124" s="30">
        <v>-0.26390999999999998</v>
      </c>
      <c r="E124" s="54">
        <f t="shared" si="128"/>
        <v>0.41527516994114272</v>
      </c>
      <c r="F124" s="62">
        <f t="shared" si="123"/>
        <v>0.86436878401310113</v>
      </c>
      <c r="G124" s="53" t="str">
        <f t="shared" si="124"/>
        <v>0,86***</v>
      </c>
      <c r="H124" s="31" t="s">
        <v>104</v>
      </c>
      <c r="I124" s="31">
        <v>0.20011999999999999</v>
      </c>
      <c r="J124" s="54">
        <f t="shared" si="119"/>
        <v>0.60201786413605074</v>
      </c>
      <c r="K124" s="62">
        <f t="shared" si="125"/>
        <v>1.0881726776562015</v>
      </c>
      <c r="L124" s="53" t="str">
        <f t="shared" si="126"/>
        <v>1,09***</v>
      </c>
      <c r="M124" s="31" t="s">
        <v>104</v>
      </c>
      <c r="N124" s="30">
        <v>8.1739999999999993E-2</v>
      </c>
      <c r="O124" s="54">
        <f t="shared" si="121"/>
        <v>0.56263425720898208</v>
      </c>
      <c r="P124" s="62">
        <f t="shared" si="127"/>
        <v>1.0372520270782715</v>
      </c>
      <c r="Q124" s="53" t="str">
        <f t="shared" si="122"/>
        <v>1,04***</v>
      </c>
      <c r="R124" s="84"/>
      <c r="S124" s="84"/>
      <c r="V124" s="39"/>
      <c r="W124" s="39"/>
      <c r="X124" s="62"/>
      <c r="Y124"/>
      <c r="Z124"/>
      <c r="AA124" s="40"/>
      <c r="AB124" s="40"/>
      <c r="AC124" s="62"/>
      <c r="AD124"/>
      <c r="AE124"/>
      <c r="AF124" s="40"/>
      <c r="AG124" s="40"/>
      <c r="AH124" s="62"/>
      <c r="AI124"/>
      <c r="AJ124"/>
      <c r="AK124" s="40"/>
      <c r="AL124" s="40"/>
      <c r="AM124" s="62"/>
      <c r="AN124"/>
      <c r="AO124"/>
      <c r="AP124" s="40"/>
      <c r="AQ124" s="40"/>
      <c r="AR124" s="62"/>
      <c r="AS124"/>
      <c r="AU124" s="40"/>
    </row>
    <row r="125" spans="1:47" ht="30">
      <c r="A125" s="29" t="s">
        <v>111</v>
      </c>
      <c r="B125" s="31" t="s">
        <v>113</v>
      </c>
      <c r="C125" s="31"/>
      <c r="D125" s="31">
        <v>2.775E-2</v>
      </c>
      <c r="E125" s="54">
        <f t="shared" si="128"/>
        <v>0.48736768876940917</v>
      </c>
      <c r="F125" s="62">
        <f t="shared" si="123"/>
        <v>1.0144247645930673</v>
      </c>
      <c r="G125" s="53" t="str">
        <f t="shared" si="124"/>
        <v>1,01</v>
      </c>
      <c r="H125" s="31" t="s">
        <v>105</v>
      </c>
      <c r="I125" s="31">
        <v>3.6339999999999997E-2</v>
      </c>
      <c r="J125" s="54">
        <f t="shared" si="119"/>
        <v>0.5622011141410147</v>
      </c>
      <c r="K125" s="62">
        <f t="shared" si="125"/>
        <v>1.0162022228926295</v>
      </c>
      <c r="L125" s="53" t="str">
        <f t="shared" si="126"/>
        <v>1,02*</v>
      </c>
      <c r="M125" s="31" t="s">
        <v>104</v>
      </c>
      <c r="N125" s="31">
        <v>8.7209999999999996E-2</v>
      </c>
      <c r="O125" s="54">
        <f t="shared" si="121"/>
        <v>0.56397983376229055</v>
      </c>
      <c r="P125" s="62">
        <f t="shared" si="127"/>
        <v>1.0397326830099451</v>
      </c>
      <c r="Q125" s="53" t="str">
        <f t="shared" si="122"/>
        <v>1,04***</v>
      </c>
      <c r="R125" s="84"/>
      <c r="S125" s="84"/>
      <c r="V125" s="39"/>
      <c r="W125" s="39"/>
      <c r="X125" s="62"/>
      <c r="Y125"/>
      <c r="Z125"/>
      <c r="AA125" s="40"/>
      <c r="AB125" s="40"/>
      <c r="AC125" s="62"/>
      <c r="AD125"/>
      <c r="AE125"/>
      <c r="AF125" s="40"/>
      <c r="AG125" s="40"/>
      <c r="AH125" s="62"/>
      <c r="AI125"/>
      <c r="AJ125"/>
      <c r="AK125" s="40"/>
      <c r="AL125" s="40"/>
      <c r="AM125" s="62"/>
      <c r="AN125"/>
      <c r="AO125"/>
      <c r="AP125" s="40"/>
      <c r="AQ125" s="40"/>
      <c r="AR125" s="62"/>
      <c r="AS125"/>
      <c r="AU125" s="40"/>
    </row>
    <row r="126" spans="1:47" ht="45">
      <c r="A126" s="29" t="s">
        <v>111</v>
      </c>
      <c r="B126" s="31" t="s">
        <v>114</v>
      </c>
      <c r="C126" s="31" t="s">
        <v>104</v>
      </c>
      <c r="D126" s="30">
        <v>-0.39709</v>
      </c>
      <c r="E126" s="54">
        <f t="shared" si="128"/>
        <v>0.38334366280391541</v>
      </c>
      <c r="F126" s="62">
        <f t="shared" si="123"/>
        <v>0.79790538818853818</v>
      </c>
      <c r="G126" s="53" t="str">
        <f t="shared" si="124"/>
        <v>0,8***</v>
      </c>
      <c r="H126" s="31" t="s">
        <v>104</v>
      </c>
      <c r="I126" s="31">
        <v>0.12938</v>
      </c>
      <c r="J126" s="54">
        <f t="shared" si="119"/>
        <v>0.58495306426615468</v>
      </c>
      <c r="K126" s="62">
        <f t="shared" si="125"/>
        <v>1.0573273322365258</v>
      </c>
      <c r="L126" s="53" t="str">
        <f t="shared" si="126"/>
        <v>1,06***</v>
      </c>
      <c r="M126" s="31"/>
      <c r="N126" s="30">
        <v>2.2089999999999999E-2</v>
      </c>
      <c r="O126" s="54">
        <f t="shared" si="121"/>
        <v>0.54790510415595628</v>
      </c>
      <c r="P126" s="62">
        <f t="shared" si="127"/>
        <v>1.0100978969028627</v>
      </c>
      <c r="Q126" s="53" t="str">
        <f t="shared" si="122"/>
        <v>1,01</v>
      </c>
      <c r="R126" s="84"/>
      <c r="S126" s="84"/>
      <c r="V126" s="39"/>
      <c r="W126" s="39"/>
      <c r="X126" s="62"/>
      <c r="Y126"/>
      <c r="Z126"/>
      <c r="AA126" s="40"/>
      <c r="AB126" s="40"/>
      <c r="AC126" s="62"/>
      <c r="AD126"/>
      <c r="AE126"/>
      <c r="AF126" s="40"/>
      <c r="AG126" s="40"/>
      <c r="AH126" s="62"/>
      <c r="AI126"/>
      <c r="AJ126"/>
      <c r="AK126" s="40"/>
      <c r="AL126" s="40"/>
      <c r="AM126" s="62"/>
      <c r="AN126"/>
      <c r="AO126"/>
      <c r="AP126" s="40"/>
      <c r="AQ126" s="40"/>
      <c r="AR126" s="62"/>
      <c r="AS126"/>
      <c r="AU126" s="40"/>
    </row>
    <row r="127" spans="1:47">
      <c r="A127" s="29" t="s">
        <v>148</v>
      </c>
      <c r="B127" s="31">
        <v>1</v>
      </c>
      <c r="C127" s="31" t="s">
        <v>104</v>
      </c>
      <c r="D127" s="30">
        <v>-0.19882</v>
      </c>
      <c r="E127" s="54">
        <f t="shared" si="128"/>
        <v>0.4311624400036061</v>
      </c>
      <c r="F127" s="62">
        <f t="shared" si="123"/>
        <v>0.89743712351224703</v>
      </c>
      <c r="G127" s="53" t="str">
        <f t="shared" si="124"/>
        <v>0,9***</v>
      </c>
      <c r="H127" s="31" t="s">
        <v>107</v>
      </c>
      <c r="I127" s="31">
        <v>6.0220000000000003E-2</v>
      </c>
      <c r="J127" s="54">
        <f t="shared" si="119"/>
        <v>0.56806972703302405</v>
      </c>
      <c r="K127" s="62">
        <f t="shared" si="125"/>
        <v>1.0268099881854253</v>
      </c>
      <c r="L127" s="53" t="str">
        <f t="shared" si="126"/>
        <v>1,03**</v>
      </c>
      <c r="M127" s="31" t="s">
        <v>104</v>
      </c>
      <c r="N127" s="30">
        <v>0.10431</v>
      </c>
      <c r="O127" s="54">
        <f t="shared" si="121"/>
        <v>0.56818013857962091</v>
      </c>
      <c r="P127" s="62">
        <f t="shared" si="127"/>
        <v>1.0474762120082235</v>
      </c>
      <c r="Q127" s="53" t="str">
        <f t="shared" si="122"/>
        <v>1,05***</v>
      </c>
      <c r="R127" s="84"/>
      <c r="S127" s="84"/>
      <c r="V127" s="39"/>
      <c r="W127" s="39"/>
      <c r="X127" s="62"/>
      <c r="Y127"/>
      <c r="Z127"/>
      <c r="AA127" s="40"/>
      <c r="AB127" s="40"/>
      <c r="AC127" s="62"/>
      <c r="AD127"/>
      <c r="AE127"/>
      <c r="AF127" s="40"/>
      <c r="AG127" s="40"/>
      <c r="AH127" s="62"/>
      <c r="AI127"/>
      <c r="AJ127"/>
      <c r="AK127" s="40"/>
      <c r="AL127" s="40"/>
      <c r="AM127" s="62"/>
      <c r="AN127"/>
      <c r="AO127"/>
      <c r="AP127" s="40"/>
      <c r="AQ127" s="40"/>
      <c r="AR127" s="62"/>
      <c r="AS127"/>
      <c r="AU127" s="40"/>
    </row>
    <row r="128" spans="1:47">
      <c r="A128" s="29" t="s">
        <v>148</v>
      </c>
      <c r="B128" s="31">
        <v>2</v>
      </c>
      <c r="C128" s="31" t="s">
        <v>104</v>
      </c>
      <c r="D128" s="30">
        <v>-0.18002000000000001</v>
      </c>
      <c r="E128" s="54">
        <f t="shared" si="128"/>
        <v>0.43577919291682526</v>
      </c>
      <c r="F128" s="62">
        <f t="shared" si="123"/>
        <v>0.90704660028942541</v>
      </c>
      <c r="G128" s="53" t="str">
        <f t="shared" si="124"/>
        <v>0,91***</v>
      </c>
      <c r="H128" s="31"/>
      <c r="I128" s="31">
        <v>1.506E-2</v>
      </c>
      <c r="J128" s="54">
        <f t="shared" si="119"/>
        <v>0.55695670219816584</v>
      </c>
      <c r="K128" s="62">
        <f t="shared" si="125"/>
        <v>1.0067227271391741</v>
      </c>
      <c r="L128" s="53" t="str">
        <f t="shared" si="126"/>
        <v>1,01</v>
      </c>
      <c r="M128" s="31"/>
      <c r="N128" s="30">
        <v>1.89E-3</v>
      </c>
      <c r="O128" s="54">
        <f t="shared" si="121"/>
        <v>0.54289678494835381</v>
      </c>
      <c r="P128" s="62">
        <f t="shared" si="127"/>
        <v>1.0008647420002257</v>
      </c>
      <c r="Q128" s="53" t="str">
        <f t="shared" si="122"/>
        <v>1</v>
      </c>
      <c r="R128" s="84"/>
      <c r="S128" s="84"/>
      <c r="V128" s="39"/>
      <c r="W128" s="39"/>
      <c r="X128" s="62"/>
      <c r="Y128"/>
      <c r="Z128"/>
      <c r="AA128" s="40"/>
      <c r="AB128" s="40"/>
      <c r="AC128" s="62"/>
      <c r="AD128"/>
      <c r="AE128"/>
      <c r="AF128" s="40"/>
      <c r="AG128" s="40"/>
      <c r="AH128" s="62"/>
      <c r="AI128"/>
      <c r="AJ128"/>
      <c r="AK128" s="40"/>
      <c r="AL128" s="40"/>
      <c r="AM128" s="62"/>
      <c r="AN128"/>
      <c r="AO128"/>
      <c r="AP128" s="40"/>
      <c r="AQ128" s="40"/>
      <c r="AR128" s="62"/>
      <c r="AS128"/>
      <c r="AU128" s="40"/>
    </row>
    <row r="129" spans="1:47">
      <c r="A129" s="29" t="s">
        <v>148</v>
      </c>
      <c r="B129" s="31">
        <v>4</v>
      </c>
      <c r="C129" s="31" t="s">
        <v>105</v>
      </c>
      <c r="D129" s="31">
        <v>4.2139999999999997E-2</v>
      </c>
      <c r="E129" s="54">
        <f t="shared" si="128"/>
        <v>0.49096348407209478</v>
      </c>
      <c r="F129" s="62">
        <f t="shared" si="123"/>
        <v>1.0219091832106864</v>
      </c>
      <c r="G129" s="53" t="str">
        <f t="shared" si="124"/>
        <v>1,02*</v>
      </c>
      <c r="H129" s="31"/>
      <c r="I129" s="31">
        <v>1.188E-2</v>
      </c>
      <c r="J129" s="54">
        <f t="shared" si="119"/>
        <v>0.5561718768397963</v>
      </c>
      <c r="K129" s="62">
        <f t="shared" si="125"/>
        <v>1.0053041222063535</v>
      </c>
      <c r="L129" s="53" t="str">
        <f t="shared" si="126"/>
        <v>1,01</v>
      </c>
      <c r="M129" s="31"/>
      <c r="N129" s="31">
        <v>-6.0000000000000001E-3</v>
      </c>
      <c r="O129" s="54">
        <f t="shared" si="121"/>
        <v>0.54093815085687247</v>
      </c>
      <c r="P129" s="62">
        <f t="shared" si="127"/>
        <v>0.99725387551695888</v>
      </c>
      <c r="Q129" s="53" t="str">
        <f t="shared" si="122"/>
        <v>1</v>
      </c>
      <c r="R129" s="84"/>
      <c r="S129" s="84"/>
      <c r="V129" s="39"/>
      <c r="W129" s="39"/>
      <c r="X129" s="62"/>
      <c r="Y129"/>
      <c r="Z129"/>
      <c r="AA129" s="40"/>
      <c r="AB129" s="40"/>
      <c r="AC129" s="62"/>
      <c r="AD129"/>
      <c r="AE129"/>
      <c r="AF129" s="40"/>
      <c r="AG129" s="40"/>
      <c r="AH129" s="62"/>
      <c r="AI129"/>
      <c r="AJ129"/>
      <c r="AK129" s="40"/>
      <c r="AL129" s="40"/>
      <c r="AM129" s="62"/>
      <c r="AN129"/>
      <c r="AO129"/>
      <c r="AP129" s="40"/>
      <c r="AQ129" s="40"/>
      <c r="AR129" s="62"/>
      <c r="AS129"/>
      <c r="AU129" s="40"/>
    </row>
    <row r="130" spans="1:47">
      <c r="A130" s="29" t="s">
        <v>148</v>
      </c>
      <c r="B130" s="31">
        <v>5</v>
      </c>
      <c r="C130" s="31" t="s">
        <v>104</v>
      </c>
      <c r="D130" s="31">
        <v>6.5600000000000006E-2</v>
      </c>
      <c r="E130" s="54">
        <f t="shared" si="128"/>
        <v>0.49682754257323342</v>
      </c>
      <c r="F130" s="62">
        <f t="shared" si="123"/>
        <v>1.0341148470280759</v>
      </c>
      <c r="G130" s="53" t="str">
        <f t="shared" si="124"/>
        <v>1,03***</v>
      </c>
      <c r="H130" s="31"/>
      <c r="I130" s="31">
        <v>2.528E-2</v>
      </c>
      <c r="J130" s="54">
        <f t="shared" si="119"/>
        <v>0.55947705881390342</v>
      </c>
      <c r="K130" s="62">
        <f t="shared" si="125"/>
        <v>1.0112783780103181</v>
      </c>
      <c r="L130" s="53" t="str">
        <f t="shared" si="126"/>
        <v>1,01</v>
      </c>
      <c r="M130" s="31" t="s">
        <v>105</v>
      </c>
      <c r="N130" s="31">
        <v>4.138E-2</v>
      </c>
      <c r="O130" s="54">
        <f t="shared" si="121"/>
        <v>0.55267877622979256</v>
      </c>
      <c r="P130" s="62">
        <f t="shared" si="127"/>
        <v>1.0188984648948585</v>
      </c>
      <c r="Q130" s="53" t="str">
        <f t="shared" si="122"/>
        <v>1,02*</v>
      </c>
      <c r="R130" s="84"/>
      <c r="S130" s="84"/>
      <c r="V130" s="39"/>
      <c r="W130" s="39"/>
      <c r="X130" s="62"/>
      <c r="Y130"/>
      <c r="Z130"/>
      <c r="AA130" s="40"/>
      <c r="AB130" s="40"/>
      <c r="AC130" s="62"/>
      <c r="AD130"/>
      <c r="AE130"/>
      <c r="AF130" s="40"/>
      <c r="AG130" s="40"/>
      <c r="AH130" s="62"/>
      <c r="AI130"/>
      <c r="AJ130"/>
      <c r="AK130" s="40"/>
      <c r="AL130" s="40"/>
      <c r="AM130" s="62"/>
      <c r="AN130"/>
      <c r="AO130"/>
      <c r="AP130" s="40"/>
      <c r="AQ130" s="40"/>
      <c r="AR130" s="62"/>
      <c r="AS130"/>
      <c r="AU130" s="40"/>
    </row>
    <row r="131" spans="1:47">
      <c r="A131" s="29" t="s">
        <v>148</v>
      </c>
      <c r="B131" s="31" t="s">
        <v>149</v>
      </c>
      <c r="C131" s="31" t="s">
        <v>104</v>
      </c>
      <c r="D131" s="30">
        <v>-0.12887000000000001</v>
      </c>
      <c r="E131" s="54">
        <f t="shared" si="128"/>
        <v>0.44839442371493043</v>
      </c>
      <c r="F131" s="62">
        <f t="shared" si="123"/>
        <v>0.93330439871871329</v>
      </c>
      <c r="G131" s="53" t="str">
        <f t="shared" si="124"/>
        <v>0,93***</v>
      </c>
      <c r="H131" s="31"/>
      <c r="I131" s="31">
        <v>1.985E-2</v>
      </c>
      <c r="J131" s="54">
        <f t="shared" si="119"/>
        <v>0.5581383384859977</v>
      </c>
      <c r="K131" s="62">
        <f t="shared" si="125"/>
        <v>1.0088585845612641</v>
      </c>
      <c r="L131" s="53" t="str">
        <f t="shared" si="126"/>
        <v>1,01</v>
      </c>
      <c r="M131" s="31"/>
      <c r="N131" s="30">
        <v>4.6769999999999999E-2</v>
      </c>
      <c r="O131" s="54">
        <f t="shared" si="121"/>
        <v>0.55401093721451433</v>
      </c>
      <c r="P131" s="62">
        <f t="shared" si="127"/>
        <v>1.0213543883728418</v>
      </c>
      <c r="Q131" s="53" t="str">
        <f t="shared" si="122"/>
        <v>1,02</v>
      </c>
      <c r="R131" s="84"/>
      <c r="S131" s="84"/>
      <c r="V131" s="39"/>
      <c r="W131" s="39"/>
      <c r="X131" s="62"/>
      <c r="Y131"/>
      <c r="Z131"/>
      <c r="AA131" s="40"/>
      <c r="AB131" s="40"/>
      <c r="AC131" s="62"/>
      <c r="AD131"/>
      <c r="AE131"/>
      <c r="AF131" s="40"/>
      <c r="AG131" s="40"/>
      <c r="AH131" s="62"/>
      <c r="AI131"/>
      <c r="AJ131"/>
      <c r="AK131" s="40"/>
      <c r="AL131" s="40"/>
      <c r="AM131" s="62"/>
      <c r="AN131"/>
      <c r="AO131"/>
      <c r="AP131" s="40"/>
      <c r="AQ131" s="40"/>
      <c r="AR131" s="62"/>
      <c r="AS131"/>
      <c r="AU131" s="40"/>
    </row>
    <row r="132" spans="1:47" ht="60">
      <c r="A132" s="29" t="s">
        <v>118</v>
      </c>
      <c r="B132" s="31" t="s">
        <v>121</v>
      </c>
      <c r="C132" s="31" t="s">
        <v>107</v>
      </c>
      <c r="D132" s="31">
        <v>4.2220000000000001E-2</v>
      </c>
      <c r="E132" s="54">
        <f t="shared" si="128"/>
        <v>0.49098347755384819</v>
      </c>
      <c r="F132" s="62">
        <f t="shared" si="123"/>
        <v>1.0219507983679659</v>
      </c>
      <c r="G132" s="53" t="str">
        <f>CONCATENATE(ROUND(F132,2),C132)</f>
        <v>1,02**</v>
      </c>
      <c r="H132" s="31" t="s">
        <v>104</v>
      </c>
      <c r="I132" s="31">
        <v>7.5560000000000002E-2</v>
      </c>
      <c r="J132" s="54">
        <f t="shared" si="119"/>
        <v>0.57182964952869109</v>
      </c>
      <c r="K132" s="62">
        <f t="shared" si="125"/>
        <v>1.0336062066593761</v>
      </c>
      <c r="L132" s="53" t="str">
        <f t="shared" si="126"/>
        <v>1,03***</v>
      </c>
      <c r="M132" s="31" t="s">
        <v>104</v>
      </c>
      <c r="N132" s="31">
        <v>7.9719999999999999E-2</v>
      </c>
      <c r="O132" s="54">
        <f t="shared" si="121"/>
        <v>0.56213711904086405</v>
      </c>
      <c r="P132" s="62">
        <f t="shared" si="127"/>
        <v>1.0363355212558631</v>
      </c>
      <c r="Q132" s="53" t="str">
        <f t="shared" si="122"/>
        <v>1,04***</v>
      </c>
      <c r="R132" s="84"/>
      <c r="S132" s="84"/>
      <c r="V132" s="39"/>
      <c r="W132" s="39"/>
      <c r="X132" s="62"/>
      <c r="Y132"/>
      <c r="Z132"/>
      <c r="AA132" s="40"/>
      <c r="AB132" s="40"/>
      <c r="AC132" s="62"/>
      <c r="AD132"/>
      <c r="AE132"/>
      <c r="AF132" s="40"/>
      <c r="AG132" s="40"/>
      <c r="AH132" s="62"/>
      <c r="AI132"/>
      <c r="AJ132"/>
      <c r="AK132" s="40"/>
      <c r="AL132" s="40"/>
      <c r="AM132" s="62"/>
      <c r="AN132"/>
      <c r="AO132"/>
      <c r="AP132" s="40"/>
      <c r="AQ132" s="40"/>
      <c r="AR132" s="62"/>
      <c r="AS132"/>
      <c r="AU132" s="40"/>
    </row>
    <row r="133" spans="1:47">
      <c r="A133" s="29" t="s">
        <v>118</v>
      </c>
      <c r="B133" s="31" t="s">
        <v>120</v>
      </c>
      <c r="C133" s="31"/>
      <c r="D133" s="30">
        <v>-6.2390000000000001E-2</v>
      </c>
      <c r="E133" s="54">
        <f t="shared" si="128"/>
        <v>0.46488788915428736</v>
      </c>
      <c r="F133" s="62">
        <f t="shared" si="123"/>
        <v>0.96763449523760603</v>
      </c>
      <c r="G133" s="53" t="str">
        <f t="shared" si="124"/>
        <v>0,97</v>
      </c>
      <c r="H133" s="31" t="s">
        <v>107</v>
      </c>
      <c r="I133" s="31">
        <v>8.6169999999999997E-2</v>
      </c>
      <c r="J133" s="54">
        <f t="shared" si="119"/>
        <v>0.57442540464067648</v>
      </c>
      <c r="K133" s="62">
        <f t="shared" si="125"/>
        <v>1.0382981434921852</v>
      </c>
      <c r="L133" s="53" t="str">
        <f t="shared" si="126"/>
        <v>1,04**</v>
      </c>
      <c r="M133" s="31" t="s">
        <v>107</v>
      </c>
      <c r="N133" s="30">
        <v>8.3349999999999994E-2</v>
      </c>
      <c r="O133" s="54">
        <f t="shared" si="121"/>
        <v>0.56303040106502455</v>
      </c>
      <c r="P133" s="62">
        <f t="shared" si="127"/>
        <v>1.0379823434648581</v>
      </c>
      <c r="Q133" s="53" t="str">
        <f t="shared" si="122"/>
        <v>1,04**</v>
      </c>
      <c r="R133" s="84"/>
      <c r="S133" s="84"/>
      <c r="V133" s="39"/>
      <c r="W133" s="39"/>
      <c r="X133" s="62"/>
      <c r="Y133"/>
      <c r="Z133"/>
      <c r="AA133" s="40"/>
      <c r="AB133" s="40"/>
      <c r="AC133" s="62"/>
      <c r="AD133"/>
      <c r="AE133"/>
      <c r="AF133" s="40"/>
      <c r="AG133" s="40"/>
      <c r="AH133" s="62"/>
      <c r="AI133"/>
      <c r="AJ133"/>
      <c r="AK133" s="40"/>
      <c r="AL133" s="40"/>
      <c r="AM133" s="62"/>
      <c r="AN133"/>
      <c r="AO133"/>
      <c r="AP133" s="40"/>
      <c r="AQ133" s="40"/>
      <c r="AR133" s="62"/>
      <c r="AS133"/>
      <c r="AU133" s="40"/>
    </row>
    <row r="134" spans="1:47">
      <c r="A134" s="29" t="s">
        <v>118</v>
      </c>
      <c r="B134" s="31" t="s">
        <v>122</v>
      </c>
      <c r="C134" s="31" t="s">
        <v>105</v>
      </c>
      <c r="D134" s="30">
        <v>-7.9000000000000001E-2</v>
      </c>
      <c r="E134" s="54">
        <f t="shared" si="128"/>
        <v>0.46075837029132277</v>
      </c>
      <c r="F134" s="62">
        <f t="shared" si="123"/>
        <v>0.95903916506497433</v>
      </c>
      <c r="G134" s="53" t="str">
        <f t="shared" si="124"/>
        <v>0,96*</v>
      </c>
      <c r="H134" s="31" t="s">
        <v>104</v>
      </c>
      <c r="I134" s="31">
        <v>0.21024000000000001</v>
      </c>
      <c r="J134" s="54">
        <f t="shared" si="119"/>
        <v>0.6044400174193626</v>
      </c>
      <c r="K134" s="62">
        <f t="shared" si="125"/>
        <v>1.0925508218625661</v>
      </c>
      <c r="L134" s="53" t="str">
        <f t="shared" si="126"/>
        <v>1,09***</v>
      </c>
      <c r="M134" s="31" t="s">
        <v>104</v>
      </c>
      <c r="N134" s="30">
        <v>0.18129000000000001</v>
      </c>
      <c r="O134" s="54">
        <f t="shared" si="121"/>
        <v>0.58695945843365682</v>
      </c>
      <c r="P134" s="62">
        <f t="shared" si="127"/>
        <v>1.0820970822026148</v>
      </c>
      <c r="Q134" s="53" t="str">
        <f t="shared" si="122"/>
        <v>1,08***</v>
      </c>
      <c r="R134" s="84"/>
      <c r="S134" s="84"/>
      <c r="V134" s="39"/>
      <c r="W134" s="39"/>
      <c r="X134" s="62"/>
      <c r="Y134"/>
      <c r="Z134"/>
      <c r="AA134" s="40"/>
      <c r="AB134" s="40"/>
      <c r="AC134" s="62"/>
      <c r="AD134"/>
      <c r="AE134"/>
      <c r="AF134" s="40"/>
      <c r="AG134" s="40"/>
      <c r="AH134" s="62"/>
      <c r="AI134"/>
      <c r="AJ134"/>
      <c r="AK134" s="40"/>
      <c r="AL134" s="40"/>
      <c r="AM134" s="62"/>
      <c r="AN134"/>
      <c r="AO134"/>
      <c r="AP134" s="40"/>
      <c r="AQ134" s="40"/>
      <c r="AR134" s="62"/>
      <c r="AS134"/>
      <c r="AU134" s="40"/>
    </row>
    <row r="135" spans="1:47">
      <c r="A135" s="29" t="s">
        <v>118</v>
      </c>
      <c r="B135" s="31" t="s">
        <v>123</v>
      </c>
      <c r="C135" s="31" t="s">
        <v>104</v>
      </c>
      <c r="D135" s="31">
        <v>0.26318999999999998</v>
      </c>
      <c r="E135" s="54">
        <f t="shared" si="128"/>
        <v>0.54609375362346713</v>
      </c>
      <c r="F135" s="62">
        <f t="shared" si="123"/>
        <v>1.1366593236084088</v>
      </c>
      <c r="G135" s="53" t="str">
        <f t="shared" si="124"/>
        <v>1,14***</v>
      </c>
      <c r="H135" s="31"/>
      <c r="I135" s="31">
        <v>1.7229999999999999E-2</v>
      </c>
      <c r="J135" s="54">
        <f t="shared" si="119"/>
        <v>0.55749209619243545</v>
      </c>
      <c r="K135" s="62">
        <f t="shared" si="125"/>
        <v>1.0076904743623922</v>
      </c>
      <c r="L135" s="53" t="str">
        <f t="shared" si="126"/>
        <v>1,01</v>
      </c>
      <c r="M135" s="31" t="s">
        <v>107</v>
      </c>
      <c r="N135" s="31">
        <v>8.4140000000000006E-2</v>
      </c>
      <c r="O135" s="54">
        <f t="shared" si="121"/>
        <v>0.56322475284050888</v>
      </c>
      <c r="P135" s="62">
        <f t="shared" si="127"/>
        <v>1.0383406433204114</v>
      </c>
      <c r="Q135" s="53" t="str">
        <f t="shared" si="122"/>
        <v>1,04**</v>
      </c>
      <c r="R135" s="84"/>
      <c r="S135" s="84"/>
      <c r="V135" s="39"/>
      <c r="W135" s="39"/>
      <c r="X135" s="62"/>
      <c r="Y135"/>
      <c r="Z135"/>
      <c r="AA135" s="40"/>
      <c r="AB135" s="40"/>
      <c r="AC135" s="62"/>
      <c r="AD135"/>
      <c r="AE135"/>
      <c r="AF135" s="40"/>
      <c r="AG135" s="40"/>
      <c r="AH135" s="62"/>
      <c r="AI135"/>
      <c r="AJ135"/>
      <c r="AK135" s="40"/>
      <c r="AL135" s="40"/>
      <c r="AM135" s="62"/>
      <c r="AN135"/>
      <c r="AO135"/>
      <c r="AP135" s="40"/>
      <c r="AQ135" s="40"/>
      <c r="AR135" s="62"/>
      <c r="AS135"/>
      <c r="AU135" s="40"/>
    </row>
    <row r="136" spans="1:47" ht="30">
      <c r="A136" s="29" t="s">
        <v>118</v>
      </c>
      <c r="B136" s="31" t="s">
        <v>119</v>
      </c>
      <c r="C136" s="31" t="s">
        <v>104</v>
      </c>
      <c r="D136" s="30">
        <v>-9.6299999999999997E-2</v>
      </c>
      <c r="E136" s="54">
        <f t="shared" si="128"/>
        <v>0.45646303380411518</v>
      </c>
      <c r="F136" s="62">
        <f t="shared" si="123"/>
        <v>0.95009869608171937</v>
      </c>
      <c r="G136" s="53" t="str">
        <f>CONCATENATE(ROUND(F136,2),C136)</f>
        <v>0,95***</v>
      </c>
      <c r="H136" s="31" t="s">
        <v>104</v>
      </c>
      <c r="I136" s="31">
        <v>0.11909</v>
      </c>
      <c r="J136" s="54">
        <f t="shared" si="119"/>
        <v>0.5824526637291122</v>
      </c>
      <c r="K136" s="62">
        <f t="shared" si="125"/>
        <v>1.0528077528192086</v>
      </c>
      <c r="L136" s="53" t="str">
        <f t="shared" si="126"/>
        <v>1,05***</v>
      </c>
      <c r="M136" s="31" t="s">
        <v>104</v>
      </c>
      <c r="N136" s="30">
        <v>0.15237999999999999</v>
      </c>
      <c r="O136" s="54">
        <f t="shared" si="121"/>
        <v>0.57993340018850581</v>
      </c>
      <c r="P136" s="62">
        <f t="shared" si="127"/>
        <v>1.0691440970905726</v>
      </c>
      <c r="Q136" s="53" t="str">
        <f t="shared" si="122"/>
        <v>1,07***</v>
      </c>
      <c r="R136" s="84"/>
      <c r="S136" s="84"/>
      <c r="V136" s="39"/>
      <c r="W136" s="39"/>
      <c r="X136" s="62"/>
      <c r="Y136"/>
      <c r="Z136"/>
      <c r="AA136" s="40"/>
      <c r="AB136" s="40"/>
      <c r="AC136" s="62"/>
      <c r="AD136"/>
      <c r="AE136"/>
      <c r="AF136" s="40"/>
      <c r="AG136" s="40"/>
      <c r="AH136" s="62"/>
      <c r="AI136"/>
      <c r="AJ136"/>
      <c r="AK136" s="40"/>
      <c r="AL136" s="40"/>
      <c r="AM136" s="62"/>
      <c r="AN136"/>
      <c r="AO136"/>
      <c r="AP136" s="40"/>
      <c r="AQ136" s="40"/>
      <c r="AR136" s="62"/>
      <c r="AS136"/>
      <c r="AU136" s="40"/>
    </row>
    <row r="137" spans="1:47">
      <c r="A137" s="29" t="s">
        <v>124</v>
      </c>
      <c r="B137" s="31" t="s">
        <v>125</v>
      </c>
      <c r="C137" s="31" t="s">
        <v>105</v>
      </c>
      <c r="D137" s="30">
        <v>-7.281E-2</v>
      </c>
      <c r="E137" s="54">
        <f t="shared" si="128"/>
        <v>0.46229670703509018</v>
      </c>
      <c r="F137" s="62">
        <f t="shared" si="123"/>
        <v>0.96224111489694086</v>
      </c>
      <c r="G137" s="53" t="str">
        <f t="shared" si="124"/>
        <v>0,96*</v>
      </c>
      <c r="H137" s="31"/>
      <c r="I137" s="30">
        <v>-3.7289999999999997E-2</v>
      </c>
      <c r="J137" s="54">
        <f t="shared" si="119"/>
        <v>0.5440033644052964</v>
      </c>
      <c r="K137" s="62">
        <f t="shared" si="125"/>
        <v>0.9833090228118444</v>
      </c>
      <c r="L137" s="53" t="str">
        <f t="shared" si="126"/>
        <v>0,98</v>
      </c>
      <c r="M137" s="31"/>
      <c r="N137" s="30">
        <v>-3.7000000000000002E-3</v>
      </c>
      <c r="O137" s="54">
        <f t="shared" si="121"/>
        <v>0.54150924218839347</v>
      </c>
      <c r="P137" s="62">
        <f t="shared" si="127"/>
        <v>0.9983067186982566</v>
      </c>
      <c r="Q137" s="53" t="str">
        <f t="shared" si="122"/>
        <v>1</v>
      </c>
      <c r="R137" s="84"/>
      <c r="S137" s="84"/>
      <c r="V137" s="39"/>
      <c r="W137" s="39"/>
      <c r="X137" s="62"/>
      <c r="Y137"/>
      <c r="Z137"/>
      <c r="AA137" s="40"/>
      <c r="AB137" s="40"/>
      <c r="AC137" s="62"/>
      <c r="AD137"/>
      <c r="AE137"/>
      <c r="AF137" s="40"/>
      <c r="AG137" s="40"/>
      <c r="AH137" s="62"/>
      <c r="AI137"/>
      <c r="AJ137"/>
      <c r="AK137" s="40"/>
      <c r="AL137" s="40"/>
      <c r="AM137" s="62"/>
      <c r="AN137"/>
      <c r="AO137"/>
      <c r="AP137" s="40"/>
      <c r="AQ137" s="40"/>
      <c r="AR137" s="62"/>
      <c r="AS137"/>
      <c r="AU137" s="40"/>
    </row>
    <row r="138" spans="1:47" ht="30">
      <c r="A138" s="29" t="s">
        <v>124</v>
      </c>
      <c r="B138" s="31" t="s">
        <v>126</v>
      </c>
      <c r="C138" s="31" t="s">
        <v>104</v>
      </c>
      <c r="D138" s="30">
        <v>-5.8950000000000002E-2</v>
      </c>
      <c r="E138" s="54">
        <f t="shared" si="128"/>
        <v>0.46574375064656187</v>
      </c>
      <c r="F138" s="62">
        <f t="shared" si="123"/>
        <v>0.96941591635523705</v>
      </c>
      <c r="G138" s="53" t="str">
        <f t="shared" si="124"/>
        <v>0,97***</v>
      </c>
      <c r="H138" s="31"/>
      <c r="I138" s="31">
        <v>3.0500000000000002E-3</v>
      </c>
      <c r="J138" s="54">
        <f t="shared" si="119"/>
        <v>0.55399117050362245</v>
      </c>
      <c r="K138" s="62">
        <f t="shared" si="125"/>
        <v>1.0013624035392146</v>
      </c>
      <c r="L138" s="53" t="str">
        <f t="shared" si="126"/>
        <v>1</v>
      </c>
      <c r="M138" s="31"/>
      <c r="N138" s="30">
        <v>-7.1300000000000001E-3</v>
      </c>
      <c r="O138" s="54">
        <f t="shared" si="121"/>
        <v>0.54065753170864084</v>
      </c>
      <c r="P138" s="62">
        <f t="shared" si="127"/>
        <v>0.99673653627461667</v>
      </c>
      <c r="Q138" s="53" t="str">
        <f t="shared" si="122"/>
        <v>1</v>
      </c>
      <c r="R138" s="84"/>
      <c r="S138" s="84"/>
      <c r="V138" s="39"/>
      <c r="W138" s="39"/>
      <c r="X138" s="62"/>
      <c r="Y138"/>
      <c r="Z138"/>
      <c r="AA138" s="40"/>
      <c r="AB138" s="40"/>
      <c r="AC138" s="62"/>
      <c r="AD138"/>
      <c r="AE138"/>
      <c r="AF138" s="40"/>
      <c r="AG138" s="40"/>
      <c r="AH138" s="62"/>
      <c r="AI138"/>
      <c r="AJ138"/>
      <c r="AK138" s="40"/>
      <c r="AL138" s="40"/>
      <c r="AM138" s="62"/>
      <c r="AN138"/>
      <c r="AO138"/>
      <c r="AP138" s="40"/>
      <c r="AQ138" s="40"/>
      <c r="AR138" s="62"/>
      <c r="AS138"/>
      <c r="AU138" s="40"/>
    </row>
    <row r="139" spans="1:47" ht="45">
      <c r="A139" s="29" t="s">
        <v>124</v>
      </c>
      <c r="B139" s="31" t="s">
        <v>127</v>
      </c>
      <c r="C139" s="31" t="s">
        <v>105</v>
      </c>
      <c r="D139" s="30">
        <v>-5.3800000000000001E-2</v>
      </c>
      <c r="E139" s="54">
        <f t="shared" si="128"/>
        <v>0.4670254304506381</v>
      </c>
      <c r="F139" s="62">
        <f t="shared" si="123"/>
        <v>0.97208365113432471</v>
      </c>
      <c r="G139" s="53" t="str">
        <f t="shared" si="124"/>
        <v>0,97*</v>
      </c>
      <c r="H139" s="31" t="s">
        <v>105</v>
      </c>
      <c r="I139" s="30">
        <v>-5.1159999999999997E-2</v>
      </c>
      <c r="J139" s="54">
        <f t="shared" si="119"/>
        <v>0.54056067485766901</v>
      </c>
      <c r="K139" s="62">
        <f t="shared" si="125"/>
        <v>0.97708621626978787</v>
      </c>
      <c r="L139" s="53" t="str">
        <f t="shared" si="126"/>
        <v>0,98*</v>
      </c>
      <c r="M139" s="31"/>
      <c r="N139" s="30">
        <v>-3.4279999999999998E-2</v>
      </c>
      <c r="O139" s="54">
        <f t="shared" si="121"/>
        <v>0.53390787558963693</v>
      </c>
      <c r="P139" s="62">
        <f t="shared" si="127"/>
        <v>0.98429311605657333</v>
      </c>
      <c r="Q139" s="53" t="str">
        <f t="shared" si="122"/>
        <v>0,98</v>
      </c>
      <c r="R139" s="84"/>
      <c r="S139" s="84"/>
      <c r="V139" s="39"/>
      <c r="W139" s="39"/>
      <c r="X139" s="62"/>
      <c r="Y139"/>
      <c r="Z139"/>
      <c r="AA139" s="40"/>
      <c r="AB139" s="40"/>
      <c r="AC139" s="62"/>
      <c r="AD139"/>
      <c r="AE139"/>
      <c r="AF139" s="40"/>
      <c r="AG139" s="40"/>
      <c r="AH139" s="62"/>
      <c r="AI139"/>
      <c r="AJ139"/>
      <c r="AK139" s="40"/>
      <c r="AL139" s="40"/>
      <c r="AM139" s="62"/>
      <c r="AN139"/>
      <c r="AO139"/>
      <c r="AP139" s="40"/>
      <c r="AQ139" s="40"/>
      <c r="AR139" s="62"/>
      <c r="AS139"/>
      <c r="AU139" s="40"/>
    </row>
    <row r="140" spans="1:47" ht="30">
      <c r="A140" s="29" t="s">
        <v>124</v>
      </c>
      <c r="B140" s="31" t="s">
        <v>128</v>
      </c>
      <c r="C140" s="31" t="s">
        <v>104</v>
      </c>
      <c r="D140" s="30">
        <v>-0.12325</v>
      </c>
      <c r="E140" s="54">
        <f t="shared" si="128"/>
        <v>0.44978485649169225</v>
      </c>
      <c r="F140" s="62">
        <f t="shared" si="123"/>
        <v>0.93619849587523696</v>
      </c>
      <c r="G140" s="53" t="str">
        <f t="shared" si="124"/>
        <v>0,94***</v>
      </c>
      <c r="H140" s="31"/>
      <c r="I140" s="30">
        <v>-3.279E-2</v>
      </c>
      <c r="J140" s="54">
        <f t="shared" si="119"/>
        <v>0.54511942819205716</v>
      </c>
      <c r="K140" s="62">
        <f t="shared" si="125"/>
        <v>0.9853263551729321</v>
      </c>
      <c r="L140" s="53" t="str">
        <f t="shared" si="126"/>
        <v>0,99</v>
      </c>
      <c r="M140" s="31"/>
      <c r="N140" s="30">
        <v>3.2100000000000002E-3</v>
      </c>
      <c r="O140" s="54">
        <f t="shared" si="121"/>
        <v>0.5432243373764547</v>
      </c>
      <c r="P140" s="62">
        <f t="shared" si="127"/>
        <v>1.0014686057281605</v>
      </c>
      <c r="Q140" s="53" t="str">
        <f t="shared" si="122"/>
        <v>1</v>
      </c>
      <c r="R140" s="84"/>
      <c r="S140" s="84"/>
      <c r="V140" s="39"/>
      <c r="W140" s="39"/>
      <c r="X140" s="62"/>
      <c r="Y140"/>
      <c r="Z140"/>
      <c r="AA140" s="40"/>
      <c r="AB140" s="40"/>
      <c r="AC140" s="62"/>
      <c r="AD140"/>
      <c r="AE140"/>
      <c r="AF140" s="40"/>
      <c r="AG140" s="40"/>
      <c r="AH140" s="62"/>
      <c r="AI140"/>
      <c r="AJ140"/>
      <c r="AK140" s="40"/>
      <c r="AL140" s="40"/>
      <c r="AM140" s="62"/>
      <c r="AN140"/>
      <c r="AO140"/>
      <c r="AP140" s="40"/>
      <c r="AQ140" s="40"/>
      <c r="AR140" s="62"/>
      <c r="AS140"/>
      <c r="AU140" s="40"/>
    </row>
    <row r="141" spans="1:47" ht="30">
      <c r="A141" s="29" t="s">
        <v>129</v>
      </c>
      <c r="B141" s="31" t="s">
        <v>130</v>
      </c>
      <c r="C141" s="31" t="s">
        <v>104</v>
      </c>
      <c r="D141" s="31">
        <v>0.36562</v>
      </c>
      <c r="E141" s="54">
        <f t="shared" si="128"/>
        <v>0.5713423474361724</v>
      </c>
      <c r="F141" s="62">
        <f t="shared" si="123"/>
        <v>1.1892126615193221</v>
      </c>
      <c r="G141" s="53" t="str">
        <f t="shared" si="124"/>
        <v>1,19***</v>
      </c>
      <c r="H141" s="31" t="s">
        <v>104</v>
      </c>
      <c r="I141" s="30">
        <v>-0.32945000000000002</v>
      </c>
      <c r="J141" s="54">
        <f t="shared" si="119"/>
        <v>0.47110971553561776</v>
      </c>
      <c r="K141" s="62">
        <f t="shared" si="125"/>
        <v>0.85155067841706189</v>
      </c>
      <c r="L141" s="53" t="str">
        <f t="shared" si="126"/>
        <v>0,85***</v>
      </c>
      <c r="M141" s="31" t="s">
        <v>104</v>
      </c>
      <c r="N141" s="31">
        <v>-0.34140999999999999</v>
      </c>
      <c r="O141" s="54">
        <f t="shared" si="121"/>
        <v>0.45728189566600591</v>
      </c>
      <c r="P141" s="62">
        <f t="shared" si="127"/>
        <v>0.84302824996591263</v>
      </c>
      <c r="Q141" s="53" t="str">
        <f t="shared" si="122"/>
        <v>0,84***</v>
      </c>
      <c r="R141" s="84"/>
      <c r="S141" s="84"/>
      <c r="V141" s="39"/>
      <c r="W141" s="39"/>
      <c r="X141" s="62"/>
      <c r="Y141"/>
      <c r="Z141"/>
      <c r="AA141" s="40"/>
      <c r="AB141" s="40"/>
      <c r="AC141" s="62"/>
      <c r="AD141"/>
      <c r="AE141"/>
      <c r="AF141" s="40"/>
      <c r="AG141" s="40"/>
      <c r="AH141" s="62"/>
      <c r="AI141"/>
      <c r="AJ141"/>
      <c r="AK141" s="40"/>
      <c r="AL141" s="40"/>
      <c r="AM141" s="62"/>
      <c r="AN141"/>
      <c r="AO141"/>
      <c r="AP141" s="40"/>
      <c r="AQ141" s="40"/>
      <c r="AR141" s="62"/>
      <c r="AS141"/>
      <c r="AU141" s="40"/>
    </row>
    <row r="142" spans="1:47" ht="45">
      <c r="A142" s="29" t="s">
        <v>129</v>
      </c>
      <c r="B142" s="31" t="s">
        <v>131</v>
      </c>
      <c r="C142" s="31" t="s">
        <v>104</v>
      </c>
      <c r="D142" s="31">
        <v>0.29100999999999999</v>
      </c>
      <c r="E142" s="54">
        <f t="shared" si="128"/>
        <v>0.55298037124421662</v>
      </c>
      <c r="F142" s="62">
        <f t="shared" si="123"/>
        <v>1.1509933790243734</v>
      </c>
      <c r="G142" s="53" t="str">
        <f t="shared" si="124"/>
        <v>1,15***</v>
      </c>
      <c r="H142" s="31" t="s">
        <v>104</v>
      </c>
      <c r="I142" s="30">
        <v>-0.14817</v>
      </c>
      <c r="J142" s="54">
        <f t="shared" si="119"/>
        <v>0.51639162395841176</v>
      </c>
      <c r="K142" s="62">
        <f t="shared" si="125"/>
        <v>0.93339963751485877</v>
      </c>
      <c r="L142" s="53" t="str">
        <f t="shared" si="126"/>
        <v>0,93***</v>
      </c>
      <c r="M142" s="31" t="s">
        <v>104</v>
      </c>
      <c r="N142" s="31">
        <v>-0.12941</v>
      </c>
      <c r="O142" s="54">
        <f t="shared" si="121"/>
        <v>0.51017609463187197</v>
      </c>
      <c r="P142" s="62">
        <f t="shared" si="127"/>
        <v>0.94054206892565528</v>
      </c>
      <c r="Q142" s="53" t="str">
        <f t="shared" si="122"/>
        <v>0,94***</v>
      </c>
      <c r="R142" s="84"/>
      <c r="S142" s="84"/>
      <c r="V142" s="39"/>
      <c r="W142" s="39"/>
      <c r="X142" s="62"/>
      <c r="Y142"/>
      <c r="Z142"/>
      <c r="AA142" s="40"/>
      <c r="AB142" s="40"/>
      <c r="AC142" s="62"/>
      <c r="AD142"/>
      <c r="AE142"/>
      <c r="AF142" s="40"/>
      <c r="AG142" s="40"/>
      <c r="AH142" s="62"/>
      <c r="AI142"/>
      <c r="AJ142"/>
      <c r="AK142" s="40"/>
      <c r="AL142" s="40"/>
      <c r="AM142" s="62"/>
      <c r="AN142"/>
      <c r="AO142"/>
      <c r="AP142" s="40"/>
      <c r="AQ142" s="40"/>
      <c r="AR142" s="62"/>
      <c r="AS142"/>
      <c r="AU142" s="40"/>
    </row>
    <row r="143" spans="1:47">
      <c r="A143" s="29" t="s">
        <v>129</v>
      </c>
      <c r="B143" s="31" t="s">
        <v>132</v>
      </c>
      <c r="C143" s="31" t="s">
        <v>104</v>
      </c>
      <c r="D143" s="30">
        <v>-0.33700000000000002</v>
      </c>
      <c r="E143" s="54">
        <f t="shared" si="128"/>
        <v>0.3976443592863359</v>
      </c>
      <c r="F143" s="62">
        <f t="shared" si="123"/>
        <v>0.8276713759570874</v>
      </c>
      <c r="G143" s="53" t="str">
        <f t="shared" si="124"/>
        <v>0,83***</v>
      </c>
      <c r="H143" s="31" t="s">
        <v>104</v>
      </c>
      <c r="I143" s="30">
        <v>-1.20391</v>
      </c>
      <c r="J143" s="54">
        <f t="shared" si="119"/>
        <v>0.27088245086024498</v>
      </c>
      <c r="K143" s="62">
        <f t="shared" si="125"/>
        <v>0.48963145355442889</v>
      </c>
      <c r="L143" s="53" t="str">
        <f t="shared" si="126"/>
        <v>0,49***</v>
      </c>
      <c r="M143" s="31" t="s">
        <v>104</v>
      </c>
      <c r="N143" s="30">
        <v>-1.0705</v>
      </c>
      <c r="O143" s="54">
        <f t="shared" si="121"/>
        <v>0.28897241351841085</v>
      </c>
      <c r="P143" s="62">
        <f t="shared" si="127"/>
        <v>0.53273901802310497</v>
      </c>
      <c r="Q143" s="53" t="str">
        <f t="shared" si="122"/>
        <v>0,53***</v>
      </c>
      <c r="R143" s="84"/>
      <c r="S143" s="84"/>
      <c r="V143" s="39"/>
      <c r="W143" s="39"/>
      <c r="X143" s="62"/>
      <c r="Y143"/>
      <c r="Z143"/>
      <c r="AA143" s="40"/>
      <c r="AB143" s="40"/>
      <c r="AC143" s="62"/>
      <c r="AD143"/>
      <c r="AE143"/>
      <c r="AF143" s="40"/>
      <c r="AG143" s="40"/>
      <c r="AH143" s="62"/>
      <c r="AI143"/>
      <c r="AJ143"/>
      <c r="AK143" s="40"/>
      <c r="AL143" s="40"/>
      <c r="AM143" s="62"/>
      <c r="AN143"/>
      <c r="AO143"/>
      <c r="AP143" s="40"/>
      <c r="AQ143" s="40"/>
      <c r="AR143" s="62"/>
      <c r="AS143"/>
      <c r="AU143" s="40"/>
    </row>
    <row r="144" spans="1:47">
      <c r="A144" s="29" t="s">
        <v>133</v>
      </c>
      <c r="B144" s="31" t="s">
        <v>135</v>
      </c>
      <c r="C144" s="31" t="s">
        <v>104</v>
      </c>
      <c r="D144" s="30">
        <v>-0.23086000000000001</v>
      </c>
      <c r="E144" s="54">
        <f t="shared" si="128"/>
        <v>0.42332222777350154</v>
      </c>
      <c r="F144" s="62">
        <f t="shared" si="123"/>
        <v>0.88111822172791787</v>
      </c>
      <c r="G144" s="53" t="str">
        <f>CONCATENATE(ROUND(F144,2),C144)</f>
        <v>0,88***</v>
      </c>
      <c r="H144" s="31" t="s">
        <v>104</v>
      </c>
      <c r="I144" s="31">
        <v>0.27932000000000001</v>
      </c>
      <c r="J144" s="54">
        <f t="shared" si="119"/>
        <v>0.62083173275124559</v>
      </c>
      <c r="K144" s="62">
        <f t="shared" si="125"/>
        <v>1.1221795385945372</v>
      </c>
      <c r="L144" s="53" t="str">
        <f t="shared" si="126"/>
        <v>1,12***</v>
      </c>
      <c r="M144" s="31" t="s">
        <v>104</v>
      </c>
      <c r="N144" s="30">
        <v>0.32746999999999998</v>
      </c>
      <c r="O144" s="54">
        <f t="shared" si="121"/>
        <v>0.6218928053325784</v>
      </c>
      <c r="P144" s="62">
        <f t="shared" si="127"/>
        <v>1.1464989283740186</v>
      </c>
      <c r="Q144" s="53" t="str">
        <f t="shared" si="122"/>
        <v>1,15***</v>
      </c>
      <c r="R144" s="84"/>
      <c r="S144" s="84"/>
      <c r="V144" s="39"/>
      <c r="W144" s="39"/>
      <c r="X144" s="62"/>
      <c r="Y144"/>
      <c r="Z144"/>
      <c r="AA144" s="40"/>
      <c r="AB144" s="40"/>
      <c r="AC144" s="62"/>
      <c r="AD144"/>
      <c r="AE144"/>
      <c r="AF144" s="40"/>
      <c r="AG144" s="40"/>
      <c r="AH144" s="62"/>
      <c r="AI144"/>
      <c r="AJ144"/>
      <c r="AK144" s="40"/>
      <c r="AL144" s="40"/>
      <c r="AM144" s="62"/>
      <c r="AN144"/>
      <c r="AO144"/>
      <c r="AP144" s="40"/>
      <c r="AQ144" s="40"/>
      <c r="AR144" s="62"/>
      <c r="AS144"/>
      <c r="AU144" s="40"/>
    </row>
    <row r="145" spans="1:50" ht="30">
      <c r="A145" s="29" t="s">
        <v>133</v>
      </c>
      <c r="B145" s="31" t="s">
        <v>134</v>
      </c>
      <c r="C145" s="31"/>
      <c r="D145" s="31">
        <v>2.7439999999999999E-2</v>
      </c>
      <c r="E145" s="54">
        <f t="shared" si="128"/>
        <v>0.48729023854166481</v>
      </c>
      <c r="F145" s="62">
        <f t="shared" si="123"/>
        <v>1.0142635568830412</v>
      </c>
      <c r="G145" s="53" t="str">
        <f t="shared" si="124"/>
        <v>1,01</v>
      </c>
      <c r="H145" s="31" t="s">
        <v>104</v>
      </c>
      <c r="I145" s="30">
        <v>-6.9650000000000004E-2</v>
      </c>
      <c r="J145" s="54">
        <f t="shared" si="119"/>
        <v>0.53596527854747511</v>
      </c>
      <c r="K145" s="62">
        <f t="shared" si="125"/>
        <v>0.96877984364257119</v>
      </c>
      <c r="L145" s="53" t="str">
        <f t="shared" si="126"/>
        <v>0,97***</v>
      </c>
      <c r="M145" s="31"/>
      <c r="N145" s="31">
        <v>-3.9800000000000002E-2</v>
      </c>
      <c r="O145" s="54">
        <f t="shared" si="121"/>
        <v>0.53253396850907675</v>
      </c>
      <c r="P145" s="62">
        <f t="shared" si="127"/>
        <v>0.98176023099657439</v>
      </c>
      <c r="Q145" s="53" t="str">
        <f t="shared" si="122"/>
        <v>0,98</v>
      </c>
      <c r="R145" s="84"/>
      <c r="S145" s="84"/>
      <c r="V145" s="39"/>
      <c r="W145" s="39"/>
      <c r="X145" s="62"/>
      <c r="Y145"/>
      <c r="Z145"/>
      <c r="AA145" s="40"/>
      <c r="AB145" s="40"/>
      <c r="AC145" s="62"/>
      <c r="AD145"/>
      <c r="AE145"/>
      <c r="AF145" s="40"/>
      <c r="AG145" s="40"/>
      <c r="AH145" s="62"/>
      <c r="AI145"/>
      <c r="AJ145"/>
      <c r="AK145" s="40"/>
      <c r="AL145" s="40"/>
      <c r="AM145" s="62"/>
      <c r="AN145"/>
      <c r="AO145"/>
      <c r="AP145" s="40"/>
      <c r="AQ145" s="40"/>
      <c r="AR145" s="62"/>
      <c r="AS145"/>
      <c r="AU145" s="40"/>
    </row>
    <row r="146" spans="1:50">
      <c r="A146" s="29" t="s">
        <v>133</v>
      </c>
      <c r="B146" s="31" t="s">
        <v>132</v>
      </c>
      <c r="C146" s="31" t="s">
        <v>107</v>
      </c>
      <c r="D146" s="31">
        <v>7.5209999999999999E-2</v>
      </c>
      <c r="E146" s="54">
        <f t="shared" si="128"/>
        <v>0.49923000060871009</v>
      </c>
      <c r="F146" s="62">
        <f t="shared" si="123"/>
        <v>1.039115410223467</v>
      </c>
      <c r="G146" s="53" t="str">
        <f t="shared" si="124"/>
        <v>1,04**</v>
      </c>
      <c r="H146" s="31" t="s">
        <v>104</v>
      </c>
      <c r="I146" s="30">
        <v>-0.17371</v>
      </c>
      <c r="J146" s="54">
        <f t="shared" si="119"/>
        <v>0.51001116187504925</v>
      </c>
      <c r="K146" s="62">
        <f t="shared" si="125"/>
        <v>0.92186668322304499</v>
      </c>
      <c r="L146" s="53" t="str">
        <f t="shared" si="126"/>
        <v>0,92***</v>
      </c>
      <c r="M146" s="31" t="s">
        <v>104</v>
      </c>
      <c r="N146" s="31">
        <v>-0.20621999999999999</v>
      </c>
      <c r="O146" s="54">
        <f t="shared" si="121"/>
        <v>0.49097597999480708</v>
      </c>
      <c r="P146" s="62">
        <f t="shared" si="127"/>
        <v>0.90514543679340054</v>
      </c>
      <c r="Q146" s="53" t="str">
        <f t="shared" si="122"/>
        <v>0,91***</v>
      </c>
      <c r="R146" s="84"/>
      <c r="S146" s="84"/>
      <c r="V146" s="39"/>
      <c r="W146" s="39"/>
      <c r="X146" s="62"/>
      <c r="Y146"/>
      <c r="Z146"/>
      <c r="AA146" s="40"/>
      <c r="AB146" s="40"/>
      <c r="AC146" s="62"/>
      <c r="AD146"/>
      <c r="AE146"/>
      <c r="AF146" s="40"/>
      <c r="AG146" s="40"/>
      <c r="AH146" s="62"/>
      <c r="AI146"/>
      <c r="AJ146"/>
      <c r="AK146" s="40"/>
      <c r="AL146" s="40"/>
      <c r="AM146" s="62"/>
      <c r="AN146"/>
      <c r="AO146"/>
      <c r="AP146" s="40"/>
      <c r="AQ146" s="40"/>
      <c r="AR146" s="62"/>
      <c r="AS146"/>
      <c r="AU146" s="40"/>
    </row>
    <row r="147" spans="1:50">
      <c r="A147" s="29" t="s">
        <v>150</v>
      </c>
      <c r="B147" s="31">
        <v>1</v>
      </c>
      <c r="C147" s="31"/>
      <c r="D147" s="30">
        <v>-2.7830000000000001E-2</v>
      </c>
      <c r="E147" s="54">
        <f t="shared" si="128"/>
        <v>0.47349486919281669</v>
      </c>
      <c r="F147" s="62">
        <f t="shared" si="123"/>
        <v>0.98554937531816345</v>
      </c>
      <c r="G147" s="53" t="str">
        <f t="shared" si="124"/>
        <v>0,99</v>
      </c>
      <c r="H147" s="31" t="s">
        <v>104</v>
      </c>
      <c r="I147" s="30">
        <v>-0.33277000000000001</v>
      </c>
      <c r="J147" s="54">
        <f t="shared" si="119"/>
        <v>0.47028256666512203</v>
      </c>
      <c r="K147" s="62">
        <f t="shared" si="125"/>
        <v>0.85005557195121084</v>
      </c>
      <c r="L147" s="53" t="str">
        <f t="shared" si="126"/>
        <v>0,85***</v>
      </c>
      <c r="M147" s="31" t="s">
        <v>104</v>
      </c>
      <c r="N147" s="30">
        <v>-0.42298000000000002</v>
      </c>
      <c r="O147" s="54">
        <f t="shared" si="121"/>
        <v>0.43711968127357947</v>
      </c>
      <c r="P147" s="62">
        <f t="shared" si="127"/>
        <v>0.80585792576156345</v>
      </c>
      <c r="Q147" s="53" t="str">
        <f t="shared" si="122"/>
        <v>0,81***</v>
      </c>
      <c r="R147" s="84"/>
      <c r="S147" s="84"/>
      <c r="V147" s="39"/>
      <c r="W147" s="39"/>
      <c r="X147" s="62"/>
      <c r="Y147"/>
      <c r="Z147"/>
      <c r="AA147" s="40"/>
      <c r="AB147" s="40"/>
      <c r="AC147" s="62"/>
      <c r="AD147"/>
      <c r="AE147"/>
      <c r="AF147" s="40"/>
      <c r="AG147" s="40"/>
      <c r="AH147" s="62"/>
      <c r="AI147"/>
      <c r="AJ147"/>
      <c r="AK147" s="40"/>
      <c r="AL147" s="40"/>
      <c r="AM147" s="62"/>
      <c r="AN147"/>
      <c r="AO147"/>
      <c r="AP147" s="40"/>
      <c r="AQ147" s="40"/>
      <c r="AR147" s="62"/>
      <c r="AS147"/>
      <c r="AU147" s="40"/>
    </row>
    <row r="148" spans="1:50">
      <c r="A148" s="29" t="s">
        <v>150</v>
      </c>
      <c r="B148" s="31" t="s">
        <v>151</v>
      </c>
      <c r="C148" s="31" t="s">
        <v>104</v>
      </c>
      <c r="D148" s="31">
        <v>9.1660000000000005E-2</v>
      </c>
      <c r="E148" s="54">
        <f t="shared" si="128"/>
        <v>0.50334245020964519</v>
      </c>
      <c r="F148" s="62">
        <f t="shared" si="123"/>
        <v>1.0476752118156962</v>
      </c>
      <c r="G148" s="53" t="str">
        <f t="shared" si="124"/>
        <v>1,05***</v>
      </c>
      <c r="H148" s="31"/>
      <c r="I148" s="30">
        <v>-4.8500000000000001E-3</v>
      </c>
      <c r="J148" s="54">
        <f t="shared" si="119"/>
        <v>0.55203837660139177</v>
      </c>
      <c r="K148" s="62">
        <f t="shared" si="125"/>
        <v>0.99783264620792589</v>
      </c>
      <c r="L148" s="53" t="str">
        <f t="shared" si="126"/>
        <v>1</v>
      </c>
      <c r="M148" s="31" t="s">
        <v>107</v>
      </c>
      <c r="N148" s="31">
        <v>-4.9140000000000003E-2</v>
      </c>
      <c r="O148" s="54">
        <f t="shared" si="121"/>
        <v>0.5302081646892044</v>
      </c>
      <c r="P148" s="62">
        <f t="shared" si="127"/>
        <v>0.97747246377330532</v>
      </c>
      <c r="Q148" s="53" t="str">
        <f t="shared" si="122"/>
        <v>0,98**</v>
      </c>
      <c r="R148" s="84"/>
      <c r="S148" s="84"/>
      <c r="V148" s="39"/>
      <c r="W148" s="39"/>
      <c r="X148" s="62"/>
      <c r="Y148"/>
      <c r="Z148"/>
      <c r="AA148" s="40"/>
      <c r="AB148" s="40"/>
      <c r="AC148" s="62"/>
      <c r="AD148"/>
      <c r="AE148"/>
      <c r="AF148" s="40"/>
      <c r="AG148" s="40"/>
      <c r="AH148" s="62"/>
      <c r="AI148"/>
      <c r="AJ148"/>
      <c r="AK148" s="40"/>
      <c r="AL148" s="40"/>
      <c r="AM148" s="62"/>
      <c r="AN148"/>
      <c r="AO148"/>
      <c r="AP148" s="40"/>
      <c r="AQ148" s="40"/>
      <c r="AR148" s="62"/>
      <c r="AS148"/>
      <c r="AU148" s="40"/>
    </row>
    <row r="149" spans="1:50" ht="30">
      <c r="A149" s="29" t="s">
        <v>136</v>
      </c>
      <c r="B149" s="31" t="s">
        <v>137</v>
      </c>
      <c r="C149" s="31" t="s">
        <v>107</v>
      </c>
      <c r="D149" s="31">
        <v>0.10735</v>
      </c>
      <c r="E149" s="54">
        <f t="shared" si="128"/>
        <v>0.50726448877872565</v>
      </c>
      <c r="F149" s="62">
        <f t="shared" si="123"/>
        <v>1.0558386849876873</v>
      </c>
      <c r="G149" s="53" t="str">
        <f t="shared" si="124"/>
        <v>1,06**</v>
      </c>
      <c r="H149" s="31" t="s">
        <v>104</v>
      </c>
      <c r="I149" s="30">
        <v>-0.37154999999999999</v>
      </c>
      <c r="J149" s="54">
        <f t="shared" si="119"/>
        <v>0.46063414268410879</v>
      </c>
      <c r="K149" s="62">
        <f t="shared" si="125"/>
        <v>0.83261563871326827</v>
      </c>
      <c r="L149" s="53" t="str">
        <f t="shared" si="126"/>
        <v>0,83***</v>
      </c>
      <c r="M149" s="31" t="s">
        <v>104</v>
      </c>
      <c r="N149" s="31">
        <v>-0.16730999999999999</v>
      </c>
      <c r="O149" s="54">
        <f t="shared" si="121"/>
        <v>0.50070249953774959</v>
      </c>
      <c r="P149" s="62">
        <f t="shared" si="127"/>
        <v>0.92307689401106185</v>
      </c>
      <c r="Q149" s="53" t="str">
        <f t="shared" si="122"/>
        <v>0,92***</v>
      </c>
      <c r="R149" s="84"/>
      <c r="S149" s="84"/>
      <c r="V149" s="39"/>
      <c r="W149" s="39"/>
      <c r="X149" s="62"/>
      <c r="Y149"/>
      <c r="Z149"/>
      <c r="AA149" s="40"/>
      <c r="AB149" s="40"/>
      <c r="AC149" s="62"/>
      <c r="AD149"/>
      <c r="AE149"/>
      <c r="AF149" s="40"/>
      <c r="AG149" s="40"/>
      <c r="AH149" s="62"/>
      <c r="AI149"/>
      <c r="AJ149"/>
      <c r="AK149" s="40"/>
      <c r="AL149" s="40"/>
      <c r="AM149" s="62"/>
      <c r="AN149"/>
      <c r="AO149"/>
      <c r="AP149" s="40"/>
      <c r="AQ149" s="40"/>
      <c r="AR149" s="62"/>
      <c r="AS149"/>
      <c r="AU149" s="40"/>
    </row>
    <row r="150" spans="1:50">
      <c r="A150" s="29" t="s">
        <v>136</v>
      </c>
      <c r="B150" s="31" t="s">
        <v>138</v>
      </c>
      <c r="C150" s="31" t="s">
        <v>104</v>
      </c>
      <c r="D150" s="30">
        <v>-0.31459999999999999</v>
      </c>
      <c r="E150" s="54">
        <f t="shared" si="128"/>
        <v>0.40302178605426781</v>
      </c>
      <c r="F150" s="62">
        <f t="shared" si="123"/>
        <v>0.83886414685445543</v>
      </c>
      <c r="G150" s="53" t="str">
        <f t="shared" si="124"/>
        <v>0,84***</v>
      </c>
      <c r="H150" s="31" t="s">
        <v>104</v>
      </c>
      <c r="I150" s="30">
        <v>-0.109</v>
      </c>
      <c r="J150" s="54">
        <f t="shared" si="119"/>
        <v>0.52616607406733684</v>
      </c>
      <c r="K150" s="62">
        <f t="shared" si="125"/>
        <v>0.95106736829376182</v>
      </c>
      <c r="L150" s="53" t="str">
        <f t="shared" si="126"/>
        <v>0,95***</v>
      </c>
      <c r="M150" s="31"/>
      <c r="N150" s="30">
        <v>3.2599999999999999E-3</v>
      </c>
      <c r="O150" s="54">
        <f t="shared" si="121"/>
        <v>0.54323674393247179</v>
      </c>
      <c r="P150" s="62">
        <f t="shared" si="127"/>
        <v>1.0014914780030226</v>
      </c>
      <c r="Q150" s="53" t="str">
        <f t="shared" si="122"/>
        <v>1</v>
      </c>
      <c r="R150" s="84"/>
      <c r="S150" s="84"/>
      <c r="V150" s="39"/>
      <c r="W150" s="39"/>
      <c r="X150" s="62"/>
      <c r="Y150"/>
      <c r="Z150"/>
      <c r="AA150" s="40"/>
      <c r="AB150" s="40"/>
      <c r="AC150" s="62"/>
      <c r="AD150"/>
      <c r="AE150"/>
      <c r="AF150" s="40"/>
      <c r="AG150" s="40"/>
      <c r="AH150" s="62"/>
      <c r="AI150"/>
      <c r="AJ150"/>
      <c r="AK150" s="40"/>
      <c r="AL150" s="40"/>
      <c r="AM150" s="62"/>
      <c r="AN150"/>
      <c r="AO150"/>
      <c r="AP150" s="40"/>
      <c r="AQ150" s="40"/>
      <c r="AR150" s="62"/>
      <c r="AS150"/>
      <c r="AU150" s="40"/>
    </row>
    <row r="151" spans="1:50">
      <c r="A151" s="29" t="s">
        <v>136</v>
      </c>
      <c r="B151" s="31" t="s">
        <v>132</v>
      </c>
      <c r="C151" s="31" t="s">
        <v>104</v>
      </c>
      <c r="D151" s="30">
        <v>-0.23696</v>
      </c>
      <c r="E151" s="54">
        <f t="shared" si="128"/>
        <v>0.42183379341345073</v>
      </c>
      <c r="F151" s="62">
        <f t="shared" si="123"/>
        <v>0.87802014052536781</v>
      </c>
      <c r="G151" s="53" t="str">
        <f t="shared" si="124"/>
        <v>0,88***</v>
      </c>
      <c r="H151" s="31" t="s">
        <v>104</v>
      </c>
      <c r="I151" s="30">
        <v>-0.49609999999999999</v>
      </c>
      <c r="J151" s="54">
        <f t="shared" si="119"/>
        <v>0.4298801874920482</v>
      </c>
      <c r="K151" s="62">
        <f t="shared" si="125"/>
        <v>0.77702656775124701</v>
      </c>
      <c r="L151" s="53" t="str">
        <f t="shared" si="126"/>
        <v>0,78***</v>
      </c>
      <c r="M151" s="31" t="s">
        <v>104</v>
      </c>
      <c r="N151" s="30">
        <v>-0.46810000000000002</v>
      </c>
      <c r="O151" s="54">
        <f t="shared" si="121"/>
        <v>0.42605136307665775</v>
      </c>
      <c r="P151" s="62">
        <f t="shared" si="127"/>
        <v>0.78545277740985175</v>
      </c>
      <c r="Q151" s="53" t="str">
        <f t="shared" si="122"/>
        <v>0,79***</v>
      </c>
      <c r="R151" s="84"/>
      <c r="S151" s="84"/>
      <c r="V151" s="39"/>
      <c r="W151" s="39"/>
      <c r="X151" s="62"/>
      <c r="Y151"/>
      <c r="Z151"/>
      <c r="AA151" s="40"/>
      <c r="AB151" s="40"/>
      <c r="AC151" s="62"/>
      <c r="AD151"/>
      <c r="AE151"/>
      <c r="AF151" s="40"/>
      <c r="AG151" s="40"/>
      <c r="AH151" s="62"/>
      <c r="AI151"/>
      <c r="AJ151"/>
      <c r="AK151" s="40"/>
      <c r="AL151" s="40"/>
      <c r="AM151" s="62"/>
      <c r="AN151"/>
      <c r="AO151"/>
      <c r="AP151" s="40"/>
      <c r="AQ151" s="40"/>
      <c r="AR151" s="62"/>
      <c r="AS151"/>
      <c r="AU151" s="40"/>
    </row>
    <row r="152" spans="1:50" ht="30">
      <c r="A152" s="29" t="s">
        <v>136</v>
      </c>
      <c r="B152" s="31" t="s">
        <v>139</v>
      </c>
      <c r="C152" s="31" t="s">
        <v>104</v>
      </c>
      <c r="D152" s="30">
        <v>-0.14208999999999999</v>
      </c>
      <c r="E152" s="54">
        <f t="shared" si="128"/>
        <v>0.44512690713821551</v>
      </c>
      <c r="F152" s="62">
        <f t="shared" si="123"/>
        <v>0.92650327133477162</v>
      </c>
      <c r="G152" s="53" t="str">
        <f t="shared" si="124"/>
        <v>0,93***</v>
      </c>
      <c r="H152" s="31" t="s">
        <v>104</v>
      </c>
      <c r="I152" s="30">
        <v>-0.28534999999999999</v>
      </c>
      <c r="J152" s="54">
        <f t="shared" si="119"/>
        <v>0.48211013999944047</v>
      </c>
      <c r="K152" s="62">
        <f t="shared" si="125"/>
        <v>0.87143440954409623</v>
      </c>
      <c r="L152" s="53" t="str">
        <f t="shared" si="126"/>
        <v>0,87***</v>
      </c>
      <c r="M152" s="31" t="s">
        <v>104</v>
      </c>
      <c r="N152" s="30">
        <v>-0.20984</v>
      </c>
      <c r="O152" s="54">
        <f t="shared" si="121"/>
        <v>0.49007130532293847</v>
      </c>
      <c r="P152" s="62">
        <f t="shared" si="127"/>
        <v>0.90347761151397832</v>
      </c>
      <c r="Q152" s="53" t="str">
        <f t="shared" si="122"/>
        <v>0,9***</v>
      </c>
      <c r="R152" s="84"/>
      <c r="S152" s="84"/>
      <c r="V152" s="39"/>
      <c r="W152" s="39"/>
      <c r="X152" s="62"/>
      <c r="Y152"/>
      <c r="Z152"/>
      <c r="AA152" s="40"/>
      <c r="AB152" s="40"/>
      <c r="AC152" s="62"/>
      <c r="AD152"/>
      <c r="AE152"/>
      <c r="AF152" s="40"/>
      <c r="AG152" s="40"/>
      <c r="AH152" s="62"/>
      <c r="AI152"/>
      <c r="AJ152"/>
      <c r="AK152" s="40"/>
      <c r="AL152" s="40"/>
      <c r="AM152" s="62"/>
      <c r="AN152"/>
      <c r="AO152"/>
      <c r="AP152" s="40"/>
      <c r="AQ152" s="40"/>
      <c r="AR152" s="62"/>
      <c r="AS152"/>
      <c r="AU152" s="40"/>
    </row>
    <row r="153" spans="1:50" ht="30">
      <c r="A153" s="29" t="s">
        <v>140</v>
      </c>
      <c r="B153" s="31" t="s">
        <v>142</v>
      </c>
      <c r="C153" s="31" t="s">
        <v>104</v>
      </c>
      <c r="D153" s="31">
        <v>0.20748</v>
      </c>
      <c r="E153" s="54">
        <f t="shared" si="128"/>
        <v>0.53225265425573776</v>
      </c>
      <c r="F153" s="62">
        <f t="shared" si="123"/>
        <v>1.1078499579254464</v>
      </c>
      <c r="G153" s="53" t="str">
        <f>CONCATENATE(ROUND(F153,2),C153)</f>
        <v>1,11***</v>
      </c>
      <c r="H153" s="31" t="s">
        <v>107</v>
      </c>
      <c r="I153" s="30">
        <v>-0.12748000000000001</v>
      </c>
      <c r="J153" s="54">
        <f t="shared" si="119"/>
        <v>0.52155662893512722</v>
      </c>
      <c r="K153" s="62">
        <f t="shared" si="125"/>
        <v>0.94273560182828631</v>
      </c>
      <c r="L153" s="53" t="str">
        <f t="shared" si="126"/>
        <v>0,94**</v>
      </c>
      <c r="M153" s="31" t="s">
        <v>104</v>
      </c>
      <c r="N153" s="31">
        <v>-0.33345999999999998</v>
      </c>
      <c r="O153" s="54">
        <f t="shared" si="121"/>
        <v>0.45925554809134234</v>
      </c>
      <c r="P153" s="62">
        <f t="shared" si="127"/>
        <v>0.84666680370255032</v>
      </c>
      <c r="Q153" s="53" t="str">
        <f t="shared" si="122"/>
        <v>0,85***</v>
      </c>
      <c r="R153" s="84"/>
      <c r="S153" s="84"/>
      <c r="V153" s="39"/>
      <c r="W153" s="39"/>
      <c r="X153" s="62"/>
      <c r="Y153"/>
      <c r="Z153"/>
      <c r="AA153" s="40"/>
      <c r="AB153" s="40"/>
      <c r="AC153" s="62"/>
      <c r="AD153"/>
      <c r="AE153"/>
      <c r="AF153" s="40"/>
      <c r="AG153" s="40"/>
      <c r="AH153" s="62"/>
      <c r="AI153"/>
      <c r="AJ153"/>
      <c r="AK153" s="40"/>
      <c r="AL153" s="40"/>
      <c r="AM153" s="62"/>
      <c r="AN153"/>
      <c r="AO153"/>
      <c r="AP153" s="40"/>
      <c r="AQ153" s="40"/>
      <c r="AR153" s="62"/>
      <c r="AS153"/>
      <c r="AU153" s="40"/>
    </row>
    <row r="154" spans="1:50">
      <c r="A154" s="29" t="s">
        <v>140</v>
      </c>
      <c r="B154" s="31" t="s">
        <v>141</v>
      </c>
      <c r="C154" s="31" t="s">
        <v>104</v>
      </c>
      <c r="D154" s="31">
        <v>0.38057999999999997</v>
      </c>
      <c r="E154" s="54">
        <f t="shared" si="128"/>
        <v>0.57500223068452472</v>
      </c>
      <c r="F154" s="62">
        <f t="shared" si="123"/>
        <v>1.1968304751089391</v>
      </c>
      <c r="G154" s="53" t="str">
        <f t="shared" si="124"/>
        <v>1,2***</v>
      </c>
      <c r="H154" s="31" t="s">
        <v>104</v>
      </c>
      <c r="I154" s="30">
        <v>-0.47715000000000002</v>
      </c>
      <c r="J154" s="54">
        <f t="shared" si="119"/>
        <v>0.43453055446527095</v>
      </c>
      <c r="K154" s="62">
        <f t="shared" si="125"/>
        <v>0.78543230217010496</v>
      </c>
      <c r="L154" s="53" t="str">
        <f t="shared" si="126"/>
        <v>0,79***</v>
      </c>
      <c r="M154" s="31" t="s">
        <v>104</v>
      </c>
      <c r="N154" s="31">
        <v>-0.38905000000000001</v>
      </c>
      <c r="O154" s="54">
        <f t="shared" si="121"/>
        <v>0.44548506954134243</v>
      </c>
      <c r="P154" s="62">
        <f t="shared" si="127"/>
        <v>0.82128005092876766</v>
      </c>
      <c r="Q154" s="53" t="str">
        <f t="shared" si="122"/>
        <v>0,82***</v>
      </c>
      <c r="R154" s="84"/>
      <c r="S154" s="84"/>
      <c r="V154" s="39"/>
      <c r="W154" s="39"/>
      <c r="X154" s="62"/>
      <c r="Y154"/>
      <c r="Z154"/>
      <c r="AA154" s="40"/>
      <c r="AB154" s="40"/>
      <c r="AC154" s="62"/>
      <c r="AD154"/>
      <c r="AE154"/>
      <c r="AF154" s="40"/>
      <c r="AG154" s="40"/>
      <c r="AH154" s="62"/>
      <c r="AI154"/>
      <c r="AJ154"/>
      <c r="AK154" s="40"/>
      <c r="AL154" s="40"/>
      <c r="AM154" s="62"/>
      <c r="AN154"/>
      <c r="AO154"/>
      <c r="AP154" s="40"/>
      <c r="AQ154" s="40"/>
      <c r="AR154" s="62"/>
      <c r="AS154"/>
      <c r="AU154" s="40"/>
    </row>
    <row r="155" spans="1:50">
      <c r="A155" s="29" t="s">
        <v>140</v>
      </c>
      <c r="B155" s="31" t="s">
        <v>125</v>
      </c>
      <c r="C155" s="31"/>
      <c r="D155" s="31">
        <v>6.5610000000000002E-2</v>
      </c>
      <c r="E155" s="54">
        <f t="shared" si="128"/>
        <v>0.49683004247266777</v>
      </c>
      <c r="F155" s="62">
        <f t="shared" si="123"/>
        <v>1.0341200504093291</v>
      </c>
      <c r="G155" s="53" t="str">
        <f>CONCATENATE(ROUND(F155,2),C155)</f>
        <v>1,03</v>
      </c>
      <c r="H155" s="31"/>
      <c r="I155" s="30">
        <v>-5.7860000000000002E-2</v>
      </c>
      <c r="J155" s="54">
        <f t="shared" si="119"/>
        <v>0.53889625139397512</v>
      </c>
      <c r="K155" s="62">
        <f t="shared" si="125"/>
        <v>0.97407770066728028</v>
      </c>
      <c r="L155" s="53" t="str">
        <f t="shared" si="126"/>
        <v>0,97</v>
      </c>
      <c r="M155" s="31"/>
      <c r="N155" s="31">
        <v>-5.901E-2</v>
      </c>
      <c r="O155" s="54">
        <f t="shared" si="121"/>
        <v>0.5277489581323046</v>
      </c>
      <c r="P155" s="62">
        <f t="shared" si="127"/>
        <v>0.97293876012219438</v>
      </c>
      <c r="Q155" s="53" t="str">
        <f t="shared" si="122"/>
        <v>0,97</v>
      </c>
      <c r="R155" s="84"/>
      <c r="S155" s="84"/>
      <c r="V155" s="39"/>
      <c r="W155" s="39"/>
      <c r="X155" s="62"/>
      <c r="Y155"/>
      <c r="Z155"/>
      <c r="AA155" s="40"/>
      <c r="AB155" s="40"/>
      <c r="AC155" s="62"/>
      <c r="AD155"/>
      <c r="AE155"/>
      <c r="AF155" s="40"/>
      <c r="AG155" s="40"/>
      <c r="AH155" s="62"/>
      <c r="AI155"/>
      <c r="AJ155"/>
      <c r="AK155" s="40"/>
      <c r="AL155" s="40"/>
      <c r="AM155" s="62"/>
      <c r="AN155"/>
      <c r="AO155"/>
      <c r="AP155" s="40"/>
      <c r="AQ155" s="40"/>
      <c r="AR155" s="62"/>
      <c r="AS155"/>
      <c r="AU155" s="40"/>
    </row>
    <row r="156" spans="1:50">
      <c r="A156" s="29" t="s">
        <v>140</v>
      </c>
      <c r="B156" s="31" t="s">
        <v>132</v>
      </c>
      <c r="C156" s="31" t="s">
        <v>104</v>
      </c>
      <c r="D156" s="30">
        <v>-0.33667999999999998</v>
      </c>
      <c r="E156" s="54">
        <f t="shared" si="128"/>
        <v>0.39772100925956066</v>
      </c>
      <c r="F156" s="62">
        <f t="shared" si="123"/>
        <v>0.82783091798836339</v>
      </c>
      <c r="G156" s="53" t="str">
        <f t="shared" si="124"/>
        <v>0,83***</v>
      </c>
      <c r="H156" s="31"/>
      <c r="I156" s="30">
        <v>-5.9800000000000001E-3</v>
      </c>
      <c r="J156" s="54">
        <f t="shared" si="119"/>
        <v>0.55175892022983541</v>
      </c>
      <c r="K156" s="62">
        <f t="shared" si="125"/>
        <v>0.99732751703113476</v>
      </c>
      <c r="L156" s="53" t="str">
        <f t="shared" si="126"/>
        <v>1</v>
      </c>
      <c r="M156" s="31" t="s">
        <v>104</v>
      </c>
      <c r="N156" s="30">
        <v>-8.8419999999999999E-2</v>
      </c>
      <c r="O156" s="54">
        <f t="shared" si="121"/>
        <v>0.52041364635934928</v>
      </c>
      <c r="P156" s="62">
        <f t="shared" si="127"/>
        <v>0.95941564646841104</v>
      </c>
      <c r="Q156" s="53" t="str">
        <f t="shared" si="122"/>
        <v>0,96***</v>
      </c>
      <c r="R156" s="84"/>
      <c r="S156" s="84"/>
      <c r="T156" s="84"/>
      <c r="U156" s="84"/>
      <c r="V156" s="84"/>
      <c r="Y156" s="39"/>
      <c r="Z156" s="39"/>
      <c r="AA156" s="62"/>
      <c r="AF156" s="62"/>
      <c r="AK156" s="62"/>
      <c r="AP156" s="62"/>
      <c r="AU156" s="62"/>
      <c r="AW156" s="40"/>
      <c r="AX156" s="40"/>
    </row>
    <row r="157" spans="1:50" ht="30">
      <c r="A157" s="29" t="s">
        <v>143</v>
      </c>
      <c r="B157" s="31" t="s">
        <v>145</v>
      </c>
      <c r="C157" s="31" t="s">
        <v>104</v>
      </c>
      <c r="D157" s="30">
        <v>-0.37119000000000002</v>
      </c>
      <c r="E157" s="54">
        <f t="shared" si="128"/>
        <v>0.38948440782055366</v>
      </c>
      <c r="F157" s="62">
        <f t="shared" si="123"/>
        <v>0.81068695734355989</v>
      </c>
      <c r="G157" s="53" t="str">
        <f>CONCATENATE(ROUND(F157,2),C157)</f>
        <v>0,81***</v>
      </c>
      <c r="H157" s="31" t="s">
        <v>104</v>
      </c>
      <c r="I157" s="31">
        <v>0.16103999999999999</v>
      </c>
      <c r="J157" s="54">
        <f t="shared" si="119"/>
        <v>0.59261831647912699</v>
      </c>
      <c r="K157" s="62">
        <f t="shared" si="125"/>
        <v>1.0711825988696353</v>
      </c>
      <c r="L157" s="53" t="str">
        <f t="shared" si="126"/>
        <v>1,07***</v>
      </c>
      <c r="M157" s="31" t="s">
        <v>104</v>
      </c>
      <c r="N157" s="30">
        <v>8.0110000000000001E-2</v>
      </c>
      <c r="O157" s="54">
        <f t="shared" si="121"/>
        <v>0.56223311091502104</v>
      </c>
      <c r="P157" s="62">
        <f t="shared" si="127"/>
        <v>1.0365124883793126</v>
      </c>
      <c r="Q157" s="53" t="str">
        <f t="shared" si="122"/>
        <v>1,04***</v>
      </c>
      <c r="R157" s="84"/>
      <c r="S157" s="84"/>
      <c r="T157" s="84"/>
      <c r="U157" s="84"/>
      <c r="V157" s="84"/>
      <c r="Y157" s="39"/>
      <c r="Z157" s="39"/>
      <c r="AA157" s="62"/>
      <c r="AF157" s="62"/>
      <c r="AK157" s="62"/>
      <c r="AP157" s="62"/>
      <c r="AU157" s="62"/>
      <c r="AW157" s="40"/>
      <c r="AX157" s="40"/>
    </row>
    <row r="158" spans="1:50" ht="30">
      <c r="A158" s="29" t="s">
        <v>143</v>
      </c>
      <c r="B158" s="31" t="s">
        <v>167</v>
      </c>
      <c r="C158" s="31" t="s">
        <v>104</v>
      </c>
      <c r="D158" s="30">
        <v>-0.34832000000000002</v>
      </c>
      <c r="E158" s="54">
        <f t="shared" si="128"/>
        <v>0.39493612213392931</v>
      </c>
      <c r="F158" s="62">
        <f t="shared" si="123"/>
        <v>0.82203435302943051</v>
      </c>
      <c r="G158" s="53" t="str">
        <f>CONCATENATE(ROUND(F158,2),C158)</f>
        <v>0,82***</v>
      </c>
      <c r="H158" s="31" t="s">
        <v>104</v>
      </c>
      <c r="I158" s="31">
        <v>0.25996999999999998</v>
      </c>
      <c r="J158" s="54">
        <f t="shared" si="119"/>
        <v>0.61626621654968106</v>
      </c>
      <c r="K158" s="62">
        <f t="shared" si="125"/>
        <v>1.1139271755237687</v>
      </c>
      <c r="L158" s="53" t="str">
        <f t="shared" si="126"/>
        <v>1,11***</v>
      </c>
      <c r="M158" s="31" t="s">
        <v>104</v>
      </c>
      <c r="N158" s="30">
        <v>0.39812999999999998</v>
      </c>
      <c r="O158" s="54">
        <f t="shared" si="121"/>
        <v>0.63835927380317325</v>
      </c>
      <c r="P158" s="62">
        <f t="shared" si="127"/>
        <v>1.1768559099852554</v>
      </c>
      <c r="Q158" s="53" t="str">
        <f t="shared" si="122"/>
        <v>1,18***</v>
      </c>
      <c r="R158" s="84"/>
      <c r="S158" s="84"/>
      <c r="T158" s="84"/>
      <c r="U158" s="84"/>
      <c r="V158" s="84"/>
      <c r="Y158" s="39"/>
      <c r="Z158" s="39"/>
      <c r="AA158" s="62"/>
      <c r="AF158" s="62"/>
      <c r="AK158" s="62"/>
      <c r="AP158" s="62"/>
      <c r="AU158" s="62"/>
      <c r="AW158" s="40"/>
      <c r="AX158" s="40"/>
    </row>
    <row r="159" spans="1:50" ht="60">
      <c r="A159" s="29" t="s">
        <v>143</v>
      </c>
      <c r="B159" s="31" t="s">
        <v>166</v>
      </c>
      <c r="C159" s="31" t="s">
        <v>104</v>
      </c>
      <c r="D159" s="30">
        <v>-0.38611000000000001</v>
      </c>
      <c r="E159" s="54">
        <f t="shared" si="128"/>
        <v>0.38594254202626532</v>
      </c>
      <c r="F159" s="62">
        <f t="shared" si="123"/>
        <v>0.80331478955856928</v>
      </c>
      <c r="G159" s="53" t="str">
        <f t="shared" si="124"/>
        <v>0,8***</v>
      </c>
      <c r="H159" s="31" t="s">
        <v>104</v>
      </c>
      <c r="I159" s="31">
        <v>0.20971999999999999</v>
      </c>
      <c r="J159" s="54">
        <f t="shared" si="119"/>
        <v>0.6043156826826569</v>
      </c>
      <c r="K159" s="62">
        <f t="shared" si="125"/>
        <v>1.09232608158254</v>
      </c>
      <c r="L159" s="53" t="str">
        <f t="shared" si="126"/>
        <v>1,09***</v>
      </c>
      <c r="M159" s="31" t="s">
        <v>104</v>
      </c>
      <c r="N159" s="30">
        <v>0.23419999999999999</v>
      </c>
      <c r="O159" s="54">
        <f t="shared" si="121"/>
        <v>0.59972514260993237</v>
      </c>
      <c r="P159" s="62">
        <f t="shared" si="127"/>
        <v>1.105631432660704</v>
      </c>
      <c r="Q159" s="53" t="str">
        <f t="shared" si="122"/>
        <v>1,11***</v>
      </c>
      <c r="R159" s="84"/>
      <c r="S159" s="84"/>
      <c r="T159" s="84"/>
      <c r="U159" s="84"/>
      <c r="V159" s="84"/>
      <c r="Y159" s="39"/>
      <c r="Z159" s="39"/>
      <c r="AA159" s="62"/>
      <c r="AF159" s="62"/>
      <c r="AK159" s="62"/>
      <c r="AP159" s="62"/>
      <c r="AU159" s="62"/>
      <c r="AW159" s="40"/>
      <c r="AX159" s="40"/>
    </row>
    <row r="160" spans="1:50" ht="45.75" thickBot="1">
      <c r="A160" s="34" t="s">
        <v>143</v>
      </c>
      <c r="B160" s="35" t="s">
        <v>147</v>
      </c>
      <c r="C160" s="35" t="s">
        <v>104</v>
      </c>
      <c r="D160" s="35">
        <v>0.35417999999999999</v>
      </c>
      <c r="E160" s="54">
        <f t="shared" si="128"/>
        <v>0.56853831600624705</v>
      </c>
      <c r="F160" s="62">
        <f t="shared" si="123"/>
        <v>1.1833762489118391</v>
      </c>
      <c r="G160" s="53" t="str">
        <f t="shared" si="124"/>
        <v>1,18***</v>
      </c>
      <c r="H160" s="35"/>
      <c r="I160" s="35">
        <v>1.907E-2</v>
      </c>
      <c r="J160" s="54">
        <f t="shared" si="119"/>
        <v>0.55794596622386561</v>
      </c>
      <c r="K160" s="62">
        <f t="shared" si="125"/>
        <v>1.0085108635847586</v>
      </c>
      <c r="L160" s="53" t="str">
        <f t="shared" si="126"/>
        <v>1,01</v>
      </c>
      <c r="M160" s="35" t="s">
        <v>104</v>
      </c>
      <c r="N160" s="35">
        <v>8.8679999999999995E-2</v>
      </c>
      <c r="O160" s="54">
        <f t="shared" si="121"/>
        <v>0.56434128237671355</v>
      </c>
      <c r="P160" s="62">
        <f t="shared" si="127"/>
        <v>1.0403990365125824</v>
      </c>
      <c r="Q160" s="53" t="str">
        <f t="shared" si="122"/>
        <v>1,04***</v>
      </c>
      <c r="R160" s="84"/>
      <c r="S160" s="84"/>
      <c r="T160" s="84"/>
      <c r="U160" s="84"/>
      <c r="V160" s="84"/>
      <c r="Y160" s="39"/>
      <c r="Z160" s="39"/>
      <c r="AA160" s="74"/>
      <c r="AF160" s="74"/>
      <c r="AK160" s="74"/>
      <c r="AP160" s="74"/>
      <c r="AU160" s="74"/>
      <c r="AW160" s="40"/>
      <c r="AX160" s="40"/>
    </row>
    <row r="161" spans="1:12" ht="15.75" thickBot="1"/>
    <row r="162" spans="1:12" ht="60">
      <c r="A162" s="334" t="s">
        <v>56</v>
      </c>
      <c r="B162" s="86" t="s">
        <v>162</v>
      </c>
      <c r="C162" s="336" t="s">
        <v>312</v>
      </c>
      <c r="D162" s="336" t="s">
        <v>313</v>
      </c>
      <c r="H162" s="336" t="s">
        <v>314</v>
      </c>
      <c r="I162" s="338" t="s">
        <v>315</v>
      </c>
    </row>
    <row r="163" spans="1:12">
      <c r="A163" s="335"/>
      <c r="B163" s="87" t="s">
        <v>163</v>
      </c>
      <c r="C163" s="337"/>
      <c r="D163" s="337"/>
      <c r="H163" s="337"/>
      <c r="I163" s="339"/>
    </row>
    <row r="164" spans="1:12">
      <c r="A164" s="29" t="s">
        <v>115</v>
      </c>
      <c r="B164" s="31"/>
      <c r="C164" s="31" t="s">
        <v>104</v>
      </c>
      <c r="D164" s="30">
        <v>-3.0529199999999999</v>
      </c>
      <c r="E164" s="51">
        <f>1/(1+EXP(-D164))</f>
        <v>4.5091576027714346E-2</v>
      </c>
      <c r="F164" s="62"/>
      <c r="G164" s="53"/>
      <c r="H164" s="31" t="s">
        <v>104</v>
      </c>
      <c r="I164" s="33">
        <v>-3.1591900000000002</v>
      </c>
      <c r="J164" s="51">
        <f>1/(1+EXP(-I164))</f>
        <v>4.0730689878405182E-2</v>
      </c>
      <c r="K164" s="62"/>
      <c r="L164" s="53"/>
    </row>
    <row r="165" spans="1:12">
      <c r="A165" s="29" t="s">
        <v>102</v>
      </c>
      <c r="B165" s="30" t="s">
        <v>103</v>
      </c>
      <c r="C165" s="31" t="s">
        <v>107</v>
      </c>
      <c r="D165" s="31">
        <v>0.15690000000000001</v>
      </c>
      <c r="E165" s="54">
        <f>(1/(1+EXP(-(D$164+D165))))</f>
        <v>5.2350659733369387E-2</v>
      </c>
      <c r="F165" s="62">
        <f>E165/E$164</f>
        <v>1.1609853623478017</v>
      </c>
      <c r="G165" s="53" t="str">
        <f>CONCATENATE(ROUND(F165,2),C165)</f>
        <v>1,16**</v>
      </c>
      <c r="H165" s="31"/>
      <c r="I165" s="33">
        <v>-1.609E-2</v>
      </c>
      <c r="J165" s="54">
        <f>(1/(1+EXP(-(I$164+I165))))</f>
        <v>4.0106651099725027E-2</v>
      </c>
      <c r="K165" s="62">
        <f>J165/J$164</f>
        <v>0.98467890476338304</v>
      </c>
      <c r="L165" s="53" t="str">
        <f>CONCATENATE(ROUND(K165,2),H165)</f>
        <v>0,98</v>
      </c>
    </row>
    <row r="166" spans="1:12">
      <c r="A166" s="29" t="s">
        <v>102</v>
      </c>
      <c r="B166" s="30" t="s">
        <v>106</v>
      </c>
      <c r="C166" s="31" t="s">
        <v>105</v>
      </c>
      <c r="D166" s="31">
        <v>8.7889999999999996E-2</v>
      </c>
      <c r="E166" s="54">
        <f t="shared" ref="E166:E206" si="129">(1/(1+EXP(-(D$164+D166))))</f>
        <v>4.903094001989463E-2</v>
      </c>
      <c r="F166" s="62">
        <f t="shared" ref="F166:F206" si="130">E166/E$164</f>
        <v>1.0873636350558928</v>
      </c>
      <c r="G166" s="53" t="str">
        <f>CONCATENATE(ROUND(F166,2),C166)</f>
        <v>1,09*</v>
      </c>
      <c r="H166" s="31"/>
      <c r="I166" s="33">
        <v>-5.2269999999999997E-2</v>
      </c>
      <c r="J166" s="54">
        <f t="shared" ref="J166:J206" si="131">(1/(1+EXP(-(I$164+I166))))</f>
        <v>3.8736732983719338E-2</v>
      </c>
      <c r="K166" s="62">
        <f t="shared" ref="K166:K206" si="132">J166/J$164</f>
        <v>0.95104534441625033</v>
      </c>
      <c r="L166" s="53" t="str">
        <f t="shared" ref="L166:L206" si="133">CONCATENATE(ROUND(K166,2),H166)</f>
        <v>0,95</v>
      </c>
    </row>
    <row r="167" spans="1:12">
      <c r="A167" s="29" t="s">
        <v>102</v>
      </c>
      <c r="B167" s="30" t="s">
        <v>108</v>
      </c>
      <c r="C167" s="31"/>
      <c r="D167" s="31">
        <v>7.6340000000000005E-2</v>
      </c>
      <c r="E167" s="54">
        <f t="shared" si="129"/>
        <v>4.8495195727871372E-2</v>
      </c>
      <c r="F167" s="62">
        <f t="shared" si="130"/>
        <v>1.0754823849595561</v>
      </c>
      <c r="G167" s="53" t="str">
        <f t="shared" ref="G167:G205" si="134">CONCATENATE(ROUND(F167,2),C167)</f>
        <v>1,08</v>
      </c>
      <c r="H167" s="31"/>
      <c r="I167" s="33">
        <v>-7.5120000000000006E-2</v>
      </c>
      <c r="J167" s="54">
        <f t="shared" si="131"/>
        <v>3.7894796379177892E-2</v>
      </c>
      <c r="K167" s="62">
        <f t="shared" si="132"/>
        <v>0.93037452820727107</v>
      </c>
      <c r="L167" s="53" t="str">
        <f t="shared" si="133"/>
        <v>0,93</v>
      </c>
    </row>
    <row r="168" spans="1:12">
      <c r="A168" s="29" t="s">
        <v>102</v>
      </c>
      <c r="B168" s="30" t="s">
        <v>109</v>
      </c>
      <c r="C168" s="31"/>
      <c r="D168" s="30">
        <v>-8.5199999999999998E-3</v>
      </c>
      <c r="E168" s="54">
        <f t="shared" si="129"/>
        <v>4.47261376757037E-2</v>
      </c>
      <c r="F168" s="62">
        <f t="shared" si="130"/>
        <v>0.99189564029019439</v>
      </c>
      <c r="G168" s="53" t="str">
        <f t="shared" si="134"/>
        <v>0,99</v>
      </c>
      <c r="H168" s="31" t="s">
        <v>104</v>
      </c>
      <c r="I168" s="33">
        <v>-0.25292999999999999</v>
      </c>
      <c r="J168" s="54">
        <f t="shared" si="131"/>
        <v>3.1918824416131697E-2</v>
      </c>
      <c r="K168" s="62">
        <f t="shared" si="132"/>
        <v>0.78365538397262924</v>
      </c>
      <c r="L168" s="53" t="str">
        <f t="shared" si="133"/>
        <v>0,78***</v>
      </c>
    </row>
    <row r="169" spans="1:12">
      <c r="A169" s="29" t="s">
        <v>102</v>
      </c>
      <c r="B169" s="31" t="s">
        <v>110</v>
      </c>
      <c r="C169" s="31"/>
      <c r="D169" s="30">
        <v>-3.6380000000000003E-2</v>
      </c>
      <c r="E169" s="54">
        <f t="shared" si="129"/>
        <v>4.3550783519636531E-2</v>
      </c>
      <c r="F169" s="62">
        <f t="shared" si="130"/>
        <v>0.96582970382026989</v>
      </c>
      <c r="G169" s="53" t="str">
        <f t="shared" si="134"/>
        <v>0,97</v>
      </c>
      <c r="H169" s="31" t="s">
        <v>104</v>
      </c>
      <c r="I169" s="33">
        <v>-0.31547999999999998</v>
      </c>
      <c r="J169" s="54">
        <f t="shared" si="131"/>
        <v>3.004160280275563E-2</v>
      </c>
      <c r="K169" s="62">
        <f t="shared" si="132"/>
        <v>0.73756675598768218</v>
      </c>
      <c r="L169" s="53" t="str">
        <f t="shared" si="133"/>
        <v>0,74***</v>
      </c>
    </row>
    <row r="170" spans="1:12" ht="45">
      <c r="A170" s="29" t="s">
        <v>111</v>
      </c>
      <c r="B170" s="31" t="s">
        <v>112</v>
      </c>
      <c r="C170" s="31" t="s">
        <v>104</v>
      </c>
      <c r="D170" s="30">
        <v>-0.11817999999999999</v>
      </c>
      <c r="E170" s="54">
        <f t="shared" si="129"/>
        <v>4.0267882899517354E-2</v>
      </c>
      <c r="F170" s="62">
        <f t="shared" si="130"/>
        <v>0.89302451692457507</v>
      </c>
      <c r="G170" s="53" t="str">
        <f t="shared" si="134"/>
        <v>0,89***</v>
      </c>
      <c r="H170" s="31" t="s">
        <v>104</v>
      </c>
      <c r="I170" s="33">
        <v>-0.13815</v>
      </c>
      <c r="J170" s="54">
        <f t="shared" si="131"/>
        <v>3.5662555731295856E-2</v>
      </c>
      <c r="K170" s="62">
        <f t="shared" si="132"/>
        <v>0.87556964632223488</v>
      </c>
      <c r="L170" s="53" t="str">
        <f t="shared" si="133"/>
        <v>0,88***</v>
      </c>
    </row>
    <row r="171" spans="1:12" ht="30">
      <c r="A171" s="29" t="s">
        <v>111</v>
      </c>
      <c r="B171" s="31" t="s">
        <v>113</v>
      </c>
      <c r="C171" s="31" t="s">
        <v>105</v>
      </c>
      <c r="D171" s="30">
        <v>-6.6699999999999995E-2</v>
      </c>
      <c r="E171" s="54">
        <f t="shared" si="129"/>
        <v>4.230516503105923E-2</v>
      </c>
      <c r="F171" s="62">
        <f t="shared" si="130"/>
        <v>0.93820550883068443</v>
      </c>
      <c r="G171" s="53" t="str">
        <f t="shared" si="134"/>
        <v>0,94*</v>
      </c>
      <c r="H171" s="31"/>
      <c r="I171" s="33">
        <v>-2.5000000000000001E-4</v>
      </c>
      <c r="J171" s="54">
        <f t="shared" si="131"/>
        <v>4.072092307465925E-2</v>
      </c>
      <c r="K171" s="62">
        <f t="shared" si="132"/>
        <v>0.99976021020574191</v>
      </c>
      <c r="L171" s="53" t="str">
        <f t="shared" si="133"/>
        <v>1</v>
      </c>
    </row>
    <row r="172" spans="1:12" ht="45">
      <c r="A172" s="29" t="s">
        <v>111</v>
      </c>
      <c r="B172" s="31" t="s">
        <v>114</v>
      </c>
      <c r="C172" s="31" t="s">
        <v>104</v>
      </c>
      <c r="D172" s="30">
        <v>-0.56884000000000001</v>
      </c>
      <c r="E172" s="54">
        <f t="shared" si="129"/>
        <v>2.6039401914241918E-2</v>
      </c>
      <c r="F172" s="62">
        <f t="shared" si="130"/>
        <v>0.57747819455761507</v>
      </c>
      <c r="G172" s="53" t="str">
        <f t="shared" si="134"/>
        <v>0,58***</v>
      </c>
      <c r="H172" s="31" t="s">
        <v>104</v>
      </c>
      <c r="I172" s="33">
        <v>-0.54918</v>
      </c>
      <c r="J172" s="54">
        <f t="shared" si="131"/>
        <v>2.3930733507417253E-2</v>
      </c>
      <c r="K172" s="62">
        <f t="shared" si="132"/>
        <v>0.58753567835110443</v>
      </c>
      <c r="L172" s="53" t="str">
        <f t="shared" si="133"/>
        <v>0,59***</v>
      </c>
    </row>
    <row r="173" spans="1:12">
      <c r="A173" s="29" t="s">
        <v>148</v>
      </c>
      <c r="B173" s="31">
        <v>1</v>
      </c>
      <c r="C173" s="31"/>
      <c r="D173" s="31">
        <v>3.4810000000000001E-2</v>
      </c>
      <c r="E173" s="54">
        <f t="shared" si="129"/>
        <v>4.6614397002211184E-2</v>
      </c>
      <c r="F173" s="62">
        <f t="shared" si="130"/>
        <v>1.033771739838077</v>
      </c>
      <c r="G173" s="53" t="str">
        <f t="shared" si="134"/>
        <v>1,03</v>
      </c>
      <c r="H173" s="31"/>
      <c r="I173" s="32">
        <v>3.7499999999999999E-2</v>
      </c>
      <c r="J173" s="54">
        <f t="shared" si="131"/>
        <v>4.222137748692037E-2</v>
      </c>
      <c r="K173" s="62">
        <f t="shared" si="132"/>
        <v>1.0365986339285043</v>
      </c>
      <c r="L173" s="53" t="str">
        <f t="shared" si="133"/>
        <v>1,04</v>
      </c>
    </row>
    <row r="174" spans="1:12">
      <c r="A174" s="29" t="s">
        <v>148</v>
      </c>
      <c r="B174" s="31">
        <v>2</v>
      </c>
      <c r="C174" s="31"/>
      <c r="D174" s="30">
        <v>-6.3719999999999999E-2</v>
      </c>
      <c r="E174" s="54">
        <f t="shared" si="129"/>
        <v>4.2426065847279822E-2</v>
      </c>
      <c r="F174" s="62">
        <f t="shared" si="130"/>
        <v>0.94088673727446925</v>
      </c>
      <c r="G174" s="53" t="str">
        <f t="shared" si="134"/>
        <v>0,94</v>
      </c>
      <c r="H174" s="31"/>
      <c r="I174" s="32">
        <v>5.7849999999999999E-2</v>
      </c>
      <c r="J174" s="54">
        <f t="shared" si="131"/>
        <v>4.3052015083050163E-2</v>
      </c>
      <c r="K174" s="62">
        <f t="shared" si="132"/>
        <v>1.0569920424027905</v>
      </c>
      <c r="L174" s="53" t="str">
        <f t="shared" si="133"/>
        <v>1,06</v>
      </c>
    </row>
    <row r="175" spans="1:12">
      <c r="A175" s="29" t="s">
        <v>148</v>
      </c>
      <c r="B175" s="31">
        <v>4</v>
      </c>
      <c r="C175" s="31"/>
      <c r="D175" s="31">
        <v>3.406E-2</v>
      </c>
      <c r="E175" s="54">
        <f t="shared" si="129"/>
        <v>4.6581077212562008E-2</v>
      </c>
      <c r="F175" s="62">
        <f t="shared" si="130"/>
        <v>1.0330328038197685</v>
      </c>
      <c r="G175" s="53" t="str">
        <f t="shared" si="134"/>
        <v>1,03</v>
      </c>
      <c r="H175" s="31"/>
      <c r="I175" s="33">
        <v>-3.4509999999999999E-2</v>
      </c>
      <c r="J175" s="54">
        <f t="shared" si="131"/>
        <v>3.9403492460946918E-2</v>
      </c>
      <c r="K175" s="62">
        <f t="shared" si="132"/>
        <v>0.96741529737354326</v>
      </c>
      <c r="L175" s="53" t="str">
        <f t="shared" si="133"/>
        <v>0,97</v>
      </c>
    </row>
    <row r="176" spans="1:12">
      <c r="A176" s="29" t="s">
        <v>148</v>
      </c>
      <c r="B176" s="31">
        <v>5</v>
      </c>
      <c r="C176" s="31" t="s">
        <v>104</v>
      </c>
      <c r="D176" s="31">
        <v>0.12446</v>
      </c>
      <c r="E176" s="54">
        <f t="shared" si="129"/>
        <v>5.0764482285274339E-2</v>
      </c>
      <c r="F176" s="62">
        <f t="shared" si="130"/>
        <v>1.1258085602080816</v>
      </c>
      <c r="G176" s="53" t="str">
        <f t="shared" si="134"/>
        <v>1,13***</v>
      </c>
      <c r="H176" s="31"/>
      <c r="I176" s="32">
        <v>8.2129999999999995E-2</v>
      </c>
      <c r="J176" s="54">
        <f t="shared" si="131"/>
        <v>4.4063487906833836E-2</v>
      </c>
      <c r="K176" s="62">
        <f t="shared" si="132"/>
        <v>1.0818252290441968</v>
      </c>
      <c r="L176" s="53" t="str">
        <f t="shared" si="133"/>
        <v>1,08</v>
      </c>
    </row>
    <row r="177" spans="1:12">
      <c r="A177" s="29" t="s">
        <v>148</v>
      </c>
      <c r="B177" s="31" t="s">
        <v>149</v>
      </c>
      <c r="C177" s="31" t="s">
        <v>104</v>
      </c>
      <c r="D177" s="31">
        <v>0.25769999999999998</v>
      </c>
      <c r="E177" s="54">
        <f t="shared" si="129"/>
        <v>5.7583025317441416E-2</v>
      </c>
      <c r="F177" s="62">
        <f t="shared" si="130"/>
        <v>1.2770240118032141</v>
      </c>
      <c r="G177" s="53" t="str">
        <f t="shared" si="134"/>
        <v>1,28***</v>
      </c>
      <c r="H177" s="31"/>
      <c r="I177" s="32">
        <v>3.1109999999999999E-2</v>
      </c>
      <c r="J177" s="54">
        <f t="shared" si="131"/>
        <v>4.1963728537313075E-2</v>
      </c>
      <c r="K177" s="62">
        <f t="shared" si="132"/>
        <v>1.0302729627852838</v>
      </c>
      <c r="L177" s="53" t="str">
        <f t="shared" si="133"/>
        <v>1,03</v>
      </c>
    </row>
    <row r="178" spans="1:12">
      <c r="A178" s="29" t="s">
        <v>116</v>
      </c>
      <c r="B178" s="31" t="s">
        <v>117</v>
      </c>
      <c r="C178" s="31" t="s">
        <v>104</v>
      </c>
      <c r="D178" s="31">
        <v>0.10375</v>
      </c>
      <c r="E178" s="54">
        <f t="shared" si="129"/>
        <v>4.9775754338574944E-2</v>
      </c>
      <c r="F178" s="62">
        <f t="shared" si="130"/>
        <v>1.1038814502287875</v>
      </c>
      <c r="G178" s="53" t="str">
        <f t="shared" si="134"/>
        <v>1,1***</v>
      </c>
      <c r="H178" s="31"/>
      <c r="I178" s="33">
        <v>-0.05</v>
      </c>
      <c r="J178" s="54">
        <f t="shared" si="131"/>
        <v>3.8821347715328726E-2</v>
      </c>
      <c r="K178" s="62">
        <f t="shared" si="132"/>
        <v>0.95312276397044871</v>
      </c>
      <c r="L178" s="53" t="str">
        <f t="shared" si="133"/>
        <v>0,95</v>
      </c>
    </row>
    <row r="179" spans="1:12">
      <c r="A179" s="29" t="s">
        <v>124</v>
      </c>
      <c r="B179" s="31" t="s">
        <v>125</v>
      </c>
      <c r="C179" s="31"/>
      <c r="D179" s="31">
        <v>2.3290000000000002E-2</v>
      </c>
      <c r="E179" s="54">
        <f t="shared" si="129"/>
        <v>4.610509668894746E-2</v>
      </c>
      <c r="F179" s="62">
        <f t="shared" si="130"/>
        <v>1.0224769402739478</v>
      </c>
      <c r="G179" s="53" t="str">
        <f t="shared" si="134"/>
        <v>1,02</v>
      </c>
      <c r="H179" s="31" t="s">
        <v>107</v>
      </c>
      <c r="I179" s="32">
        <v>0.17957999999999999</v>
      </c>
      <c r="J179" s="54">
        <f t="shared" si="131"/>
        <v>4.8355572310335326E-2</v>
      </c>
      <c r="K179" s="62">
        <f t="shared" si="132"/>
        <v>1.1872023885353522</v>
      </c>
      <c r="L179" s="53" t="str">
        <f t="shared" si="133"/>
        <v>1,19**</v>
      </c>
    </row>
    <row r="180" spans="1:12" ht="30">
      <c r="A180" s="29" t="s">
        <v>124</v>
      </c>
      <c r="B180" s="31" t="s">
        <v>126</v>
      </c>
      <c r="C180" s="31" t="s">
        <v>107</v>
      </c>
      <c r="D180" s="30">
        <v>-9.6339999999999995E-2</v>
      </c>
      <c r="E180" s="54">
        <f t="shared" si="129"/>
        <v>4.1120446165296413E-2</v>
      </c>
      <c r="F180" s="62">
        <f t="shared" si="130"/>
        <v>0.91193189033851507</v>
      </c>
      <c r="G180" s="53" t="str">
        <f t="shared" si="134"/>
        <v>0,91**</v>
      </c>
      <c r="H180" s="31" t="s">
        <v>104</v>
      </c>
      <c r="I180" s="33">
        <v>-0.16395000000000001</v>
      </c>
      <c r="J180" s="54">
        <f t="shared" si="131"/>
        <v>3.4785826460702406E-2</v>
      </c>
      <c r="K180" s="62">
        <f t="shared" si="132"/>
        <v>0.8540446175733778</v>
      </c>
      <c r="L180" s="53" t="str">
        <f t="shared" si="133"/>
        <v>0,85***</v>
      </c>
    </row>
    <row r="181" spans="1:12" ht="45">
      <c r="A181" s="29" t="s">
        <v>124</v>
      </c>
      <c r="B181" s="31" t="s">
        <v>127</v>
      </c>
      <c r="C181" s="31"/>
      <c r="D181" s="31">
        <v>5.067E-2</v>
      </c>
      <c r="E181" s="54">
        <f t="shared" si="129"/>
        <v>4.7324329137473017E-2</v>
      </c>
      <c r="F181" s="62">
        <f t="shared" si="130"/>
        <v>1.0495159696433403</v>
      </c>
      <c r="G181" s="53" t="str">
        <f t="shared" si="134"/>
        <v>1,05</v>
      </c>
      <c r="H181" s="31"/>
      <c r="I181" s="32">
        <v>2.1250000000000002E-2</v>
      </c>
      <c r="J181" s="54">
        <f t="shared" si="131"/>
        <v>4.1569114552971576E-2</v>
      </c>
      <c r="K181" s="62">
        <f t="shared" si="132"/>
        <v>1.0205845930198918</v>
      </c>
      <c r="L181" s="53" t="str">
        <f t="shared" si="133"/>
        <v>1,02</v>
      </c>
    </row>
    <row r="182" spans="1:12" ht="30">
      <c r="A182" s="29" t="s">
        <v>124</v>
      </c>
      <c r="B182" s="31" t="s">
        <v>128</v>
      </c>
      <c r="C182" s="31" t="s">
        <v>107</v>
      </c>
      <c r="D182" s="30">
        <v>-9.7739999999999994E-2</v>
      </c>
      <c r="E182" s="54">
        <f t="shared" si="129"/>
        <v>4.1065280237528257E-2</v>
      </c>
      <c r="F182" s="62">
        <f t="shared" si="130"/>
        <v>0.91070847051982762</v>
      </c>
      <c r="G182" s="53" t="str">
        <f t="shared" si="134"/>
        <v>0,91**</v>
      </c>
      <c r="H182" s="31"/>
      <c r="I182" s="33">
        <v>-4.8779999999999997E-2</v>
      </c>
      <c r="J182" s="54">
        <f t="shared" si="131"/>
        <v>3.8866896723105566E-2</v>
      </c>
      <c r="K182" s="62">
        <f t="shared" si="132"/>
        <v>0.95424106095763006</v>
      </c>
      <c r="L182" s="53" t="str">
        <f t="shared" si="133"/>
        <v>0,95</v>
      </c>
    </row>
    <row r="183" spans="1:12" ht="30">
      <c r="A183" s="29" t="s">
        <v>129</v>
      </c>
      <c r="B183" s="31" t="s">
        <v>130</v>
      </c>
      <c r="C183" s="31" t="s">
        <v>104</v>
      </c>
      <c r="D183" s="31">
        <v>0.32728000000000002</v>
      </c>
      <c r="E183" s="54">
        <f t="shared" si="129"/>
        <v>6.147724474177358E-2</v>
      </c>
      <c r="F183" s="62">
        <f t="shared" si="130"/>
        <v>1.363386471654666</v>
      </c>
      <c r="G183" s="53" t="str">
        <f t="shared" si="134"/>
        <v>1,36***</v>
      </c>
      <c r="H183" s="31" t="s">
        <v>104</v>
      </c>
      <c r="I183" s="32">
        <v>0.41086</v>
      </c>
      <c r="J183" s="54">
        <f t="shared" si="131"/>
        <v>6.0181034820809234E-2</v>
      </c>
      <c r="K183" s="62">
        <f t="shared" si="132"/>
        <v>1.4775353670775004</v>
      </c>
      <c r="L183" s="53" t="str">
        <f t="shared" si="133"/>
        <v>1,48***</v>
      </c>
    </row>
    <row r="184" spans="1:12" ht="45">
      <c r="A184" s="29" t="s">
        <v>129</v>
      </c>
      <c r="B184" s="31" t="s">
        <v>131</v>
      </c>
      <c r="C184" s="31" t="s">
        <v>104</v>
      </c>
      <c r="D184" s="31">
        <v>0.18856999999999999</v>
      </c>
      <c r="E184" s="54">
        <f t="shared" si="129"/>
        <v>5.3944270097548597E-2</v>
      </c>
      <c r="F184" s="62">
        <f t="shared" si="130"/>
        <v>1.1963270049464045</v>
      </c>
      <c r="G184" s="53" t="str">
        <f t="shared" si="134"/>
        <v>1,2***</v>
      </c>
      <c r="H184" s="31" t="s">
        <v>104</v>
      </c>
      <c r="I184" s="32">
        <v>0.15962999999999999</v>
      </c>
      <c r="J184" s="54">
        <f t="shared" si="131"/>
        <v>4.7445754866620359E-2</v>
      </c>
      <c r="K184" s="62">
        <f t="shared" si="132"/>
        <v>1.1648649951243621</v>
      </c>
      <c r="L184" s="53" t="str">
        <f t="shared" si="133"/>
        <v>1,16***</v>
      </c>
    </row>
    <row r="185" spans="1:12">
      <c r="A185" s="29" t="s">
        <v>129</v>
      </c>
      <c r="B185" s="31" t="s">
        <v>132</v>
      </c>
      <c r="C185" s="31" t="s">
        <v>107</v>
      </c>
      <c r="D185" s="31">
        <v>0.16012999999999999</v>
      </c>
      <c r="E185" s="54">
        <f t="shared" si="129"/>
        <v>5.2511132142244989E-2</v>
      </c>
      <c r="F185" s="62">
        <f t="shared" si="130"/>
        <v>1.164544173616163</v>
      </c>
      <c r="G185" s="53" t="str">
        <f t="shared" si="134"/>
        <v>1,16**</v>
      </c>
      <c r="H185" s="31" t="s">
        <v>104</v>
      </c>
      <c r="I185" s="32">
        <v>0.23166999999999999</v>
      </c>
      <c r="J185" s="54">
        <f t="shared" si="131"/>
        <v>5.0809797620406313E-2</v>
      </c>
      <c r="K185" s="62">
        <f t="shared" si="132"/>
        <v>1.2474573294017524</v>
      </c>
      <c r="L185" s="53" t="str">
        <f t="shared" si="133"/>
        <v>1,25***</v>
      </c>
    </row>
    <row r="186" spans="1:12" ht="30">
      <c r="A186" s="29" t="s">
        <v>133</v>
      </c>
      <c r="B186" s="31" t="s">
        <v>134</v>
      </c>
      <c r="C186" s="31"/>
      <c r="D186" s="31">
        <v>2.6360000000000001E-2</v>
      </c>
      <c r="E186" s="54">
        <f t="shared" si="129"/>
        <v>4.6240301794722223E-2</v>
      </c>
      <c r="F186" s="62">
        <f t="shared" si="130"/>
        <v>1.025475396253656</v>
      </c>
      <c r="G186" s="53" t="str">
        <f t="shared" si="134"/>
        <v>1,03</v>
      </c>
      <c r="H186" s="31" t="s">
        <v>107</v>
      </c>
      <c r="I186" s="32">
        <v>0.12288</v>
      </c>
      <c r="J186" s="54">
        <f t="shared" si="131"/>
        <v>4.5812203332118578E-2</v>
      </c>
      <c r="K186" s="62">
        <f t="shared" si="132"/>
        <v>1.1247588358774041</v>
      </c>
      <c r="L186" s="53" t="str">
        <f t="shared" si="133"/>
        <v>1,12**</v>
      </c>
    </row>
    <row r="187" spans="1:12">
      <c r="A187" s="29" t="s">
        <v>133</v>
      </c>
      <c r="B187" s="31" t="s">
        <v>135</v>
      </c>
      <c r="C187" s="31"/>
      <c r="D187" s="30">
        <v>-4.9630000000000001E-2</v>
      </c>
      <c r="E187" s="54">
        <f t="shared" si="129"/>
        <v>4.3002192404152727E-2</v>
      </c>
      <c r="F187" s="62">
        <f t="shared" si="130"/>
        <v>0.95366354854668567</v>
      </c>
      <c r="G187" s="53" t="str">
        <f t="shared" si="134"/>
        <v>0,95</v>
      </c>
      <c r="H187" s="31"/>
      <c r="I187" s="33">
        <v>-6.9589999999999999E-2</v>
      </c>
      <c r="J187" s="54">
        <f t="shared" si="131"/>
        <v>3.8096929461132148E-2</v>
      </c>
      <c r="K187" s="62">
        <f t="shared" si="132"/>
        <v>0.935337200888674</v>
      </c>
      <c r="L187" s="53" t="str">
        <f t="shared" si="133"/>
        <v>0,94</v>
      </c>
    </row>
    <row r="188" spans="1:12">
      <c r="A188" s="29" t="s">
        <v>133</v>
      </c>
      <c r="B188" s="31" t="s">
        <v>132</v>
      </c>
      <c r="C188" s="31"/>
      <c r="D188" s="30">
        <v>-8.4650000000000003E-2</v>
      </c>
      <c r="E188" s="54">
        <f t="shared" si="129"/>
        <v>4.1583858269233352E-2</v>
      </c>
      <c r="F188" s="62">
        <f t="shared" si="130"/>
        <v>0.92220902289321027</v>
      </c>
      <c r="G188" s="53" t="str">
        <f t="shared" si="134"/>
        <v>0,92</v>
      </c>
      <c r="H188" s="31"/>
      <c r="I188" s="33">
        <v>-9.1130000000000003E-2</v>
      </c>
      <c r="J188" s="54">
        <f t="shared" si="131"/>
        <v>3.731539029736327E-2</v>
      </c>
      <c r="K188" s="62">
        <f t="shared" si="132"/>
        <v>0.91614923313998042</v>
      </c>
      <c r="L188" s="53" t="str">
        <f t="shared" si="133"/>
        <v>0,92</v>
      </c>
    </row>
    <row r="189" spans="1:12">
      <c r="A189" s="29" t="s">
        <v>150</v>
      </c>
      <c r="B189" s="31">
        <v>1</v>
      </c>
      <c r="C189" s="31" t="s">
        <v>105</v>
      </c>
      <c r="D189" s="30">
        <v>-0.13224</v>
      </c>
      <c r="E189" s="54">
        <f t="shared" si="129"/>
        <v>3.972801331035495E-2</v>
      </c>
      <c r="F189" s="62">
        <f t="shared" si="130"/>
        <v>0.88105177973679993</v>
      </c>
      <c r="G189" s="53" t="str">
        <f t="shared" si="134"/>
        <v>0,88*</v>
      </c>
      <c r="H189" s="31"/>
      <c r="I189" s="32">
        <v>4.4179999999999997E-2</v>
      </c>
      <c r="J189" s="54">
        <f t="shared" si="131"/>
        <v>4.2492335794247577E-2</v>
      </c>
      <c r="K189" s="62">
        <f t="shared" si="132"/>
        <v>1.0432510699205317</v>
      </c>
      <c r="L189" s="53" t="str">
        <f t="shared" si="133"/>
        <v>1,04</v>
      </c>
    </row>
    <row r="190" spans="1:12">
      <c r="A190" s="29" t="s">
        <v>150</v>
      </c>
      <c r="B190" s="31" t="s">
        <v>151</v>
      </c>
      <c r="C190" s="31" t="s">
        <v>104</v>
      </c>
      <c r="D190" s="31">
        <v>0.14910000000000001</v>
      </c>
      <c r="E190" s="54">
        <f t="shared" si="129"/>
        <v>5.1965049578198072E-2</v>
      </c>
      <c r="F190" s="62">
        <f t="shared" si="130"/>
        <v>1.1524336507169128</v>
      </c>
      <c r="G190" s="53" t="str">
        <f t="shared" si="134"/>
        <v>1,15***</v>
      </c>
      <c r="H190" s="31" t="s">
        <v>104</v>
      </c>
      <c r="I190" s="32">
        <v>0.1321</v>
      </c>
      <c r="J190" s="54">
        <f t="shared" si="131"/>
        <v>4.6216933282993436E-2</v>
      </c>
      <c r="K190" s="62">
        <f t="shared" si="132"/>
        <v>1.1346955679112369</v>
      </c>
      <c r="L190" s="53" t="str">
        <f t="shared" si="133"/>
        <v>1,13***</v>
      </c>
    </row>
    <row r="191" spans="1:12" ht="30">
      <c r="A191" s="29" t="s">
        <v>136</v>
      </c>
      <c r="B191" s="31" t="s">
        <v>137</v>
      </c>
      <c r="C191" s="31"/>
      <c r="D191" s="31">
        <v>0.12662999999999999</v>
      </c>
      <c r="E191" s="54">
        <f t="shared" si="129"/>
        <v>5.0869151045290995E-2</v>
      </c>
      <c r="F191" s="62">
        <f t="shared" si="130"/>
        <v>1.1281298088588789</v>
      </c>
      <c r="G191" s="53" t="str">
        <f t="shared" si="134"/>
        <v>1,13</v>
      </c>
      <c r="H191" s="31" t="s">
        <v>105</v>
      </c>
      <c r="I191" s="32">
        <v>0.20965</v>
      </c>
      <c r="J191" s="54">
        <f t="shared" si="131"/>
        <v>4.9758256945953316E-2</v>
      </c>
      <c r="K191" s="62">
        <f t="shared" si="132"/>
        <v>1.2216404164647949</v>
      </c>
      <c r="L191" s="53" t="str">
        <f t="shared" si="133"/>
        <v>1,22*</v>
      </c>
    </row>
    <row r="192" spans="1:12">
      <c r="A192" s="29" t="s">
        <v>136</v>
      </c>
      <c r="B192" s="31" t="s">
        <v>138</v>
      </c>
      <c r="C192" s="31" t="s">
        <v>105</v>
      </c>
      <c r="D192" s="31">
        <v>0.12411999999999999</v>
      </c>
      <c r="E192" s="54">
        <f t="shared" si="129"/>
        <v>5.074810105463054E-2</v>
      </c>
      <c r="F192" s="62">
        <f t="shared" si="130"/>
        <v>1.1254452721599166</v>
      </c>
      <c r="G192" s="53" t="str">
        <f t="shared" si="134"/>
        <v>1,13*</v>
      </c>
      <c r="H192" s="31"/>
      <c r="I192" s="32">
        <v>5.3749999999999999E-2</v>
      </c>
      <c r="J192" s="54">
        <f t="shared" si="131"/>
        <v>4.2883417174943185E-2</v>
      </c>
      <c r="K192" s="62">
        <f t="shared" si="132"/>
        <v>1.0528527089269692</v>
      </c>
      <c r="L192" s="53" t="str">
        <f t="shared" si="133"/>
        <v>1,05</v>
      </c>
    </row>
    <row r="193" spans="1:12">
      <c r="A193" s="29" t="s">
        <v>136</v>
      </c>
      <c r="B193" s="31" t="s">
        <v>132</v>
      </c>
      <c r="C193" s="31"/>
      <c r="D193" s="30">
        <v>-4.36E-2</v>
      </c>
      <c r="E193" s="54">
        <f t="shared" si="129"/>
        <v>4.3251029984306091E-2</v>
      </c>
      <c r="F193" s="62">
        <f t="shared" si="130"/>
        <v>0.9591820422892956</v>
      </c>
      <c r="G193" s="53" t="str">
        <f t="shared" si="134"/>
        <v>0,96</v>
      </c>
      <c r="H193" s="31" t="s">
        <v>107</v>
      </c>
      <c r="I193" s="33">
        <v>-0.15856999999999999</v>
      </c>
      <c r="J193" s="54">
        <f t="shared" si="131"/>
        <v>3.4966916923911566E-2</v>
      </c>
      <c r="K193" s="62">
        <f t="shared" si="132"/>
        <v>0.85849066215916259</v>
      </c>
      <c r="L193" s="53" t="str">
        <f t="shared" si="133"/>
        <v>0,86**</v>
      </c>
    </row>
    <row r="194" spans="1:12" ht="30">
      <c r="A194" s="29" t="s">
        <v>136</v>
      </c>
      <c r="B194" s="31" t="s">
        <v>139</v>
      </c>
      <c r="C194" s="31"/>
      <c r="D194" s="30">
        <v>-4.7669999999999997E-2</v>
      </c>
      <c r="E194" s="54">
        <f t="shared" si="129"/>
        <v>4.3082924578935422E-2</v>
      </c>
      <c r="F194" s="62">
        <f t="shared" si="130"/>
        <v>0.95545395336050443</v>
      </c>
      <c r="G194" s="53" t="str">
        <f t="shared" si="134"/>
        <v>0,96</v>
      </c>
      <c r="H194" s="31"/>
      <c r="I194" s="33">
        <v>-3.7440000000000001E-2</v>
      </c>
      <c r="J194" s="54">
        <f t="shared" si="131"/>
        <v>3.9292738995551295E-2</v>
      </c>
      <c r="K194" s="62">
        <f t="shared" si="132"/>
        <v>0.96469613239680807</v>
      </c>
      <c r="L194" s="53" t="str">
        <f t="shared" si="133"/>
        <v>0,96</v>
      </c>
    </row>
    <row r="195" spans="1:12">
      <c r="A195" s="29" t="s">
        <v>140</v>
      </c>
      <c r="B195" s="31" t="s">
        <v>125</v>
      </c>
      <c r="C195" s="31"/>
      <c r="D195" s="30">
        <v>-0.1429</v>
      </c>
      <c r="E195" s="54">
        <f t="shared" si="129"/>
        <v>3.9323326952397701E-2</v>
      </c>
      <c r="F195" s="62">
        <f t="shared" si="130"/>
        <v>0.87207701341440491</v>
      </c>
      <c r="G195" s="53" t="str">
        <f t="shared" si="134"/>
        <v>0,87</v>
      </c>
      <c r="H195" s="31"/>
      <c r="I195" s="33">
        <v>-0.14882000000000001</v>
      </c>
      <c r="J195" s="54">
        <f t="shared" si="131"/>
        <v>3.5297419085034969E-2</v>
      </c>
      <c r="K195" s="62">
        <f t="shared" si="132"/>
        <v>0.86660498976102895</v>
      </c>
      <c r="L195" s="53" t="str">
        <f t="shared" si="133"/>
        <v>0,87</v>
      </c>
    </row>
    <row r="196" spans="1:12">
      <c r="A196" s="29" t="s">
        <v>140</v>
      </c>
      <c r="B196" s="31" t="s">
        <v>141</v>
      </c>
      <c r="C196" s="31" t="s">
        <v>107</v>
      </c>
      <c r="D196" s="31">
        <v>0.2462</v>
      </c>
      <c r="E196" s="54">
        <f t="shared" si="129"/>
        <v>5.696211817283952E-2</v>
      </c>
      <c r="F196" s="62">
        <f t="shared" si="130"/>
        <v>1.2632540973469026</v>
      </c>
      <c r="G196" s="53" t="str">
        <f t="shared" si="134"/>
        <v>1,26**</v>
      </c>
      <c r="H196" s="31" t="s">
        <v>105</v>
      </c>
      <c r="I196" s="32">
        <v>0.21870000000000001</v>
      </c>
      <c r="J196" s="54">
        <f t="shared" si="131"/>
        <v>5.0187910190251768E-2</v>
      </c>
      <c r="K196" s="62">
        <f t="shared" si="132"/>
        <v>1.2321890530231521</v>
      </c>
      <c r="L196" s="53" t="str">
        <f t="shared" si="133"/>
        <v>1,23*</v>
      </c>
    </row>
    <row r="197" spans="1:12" ht="30">
      <c r="A197" s="29" t="s">
        <v>140</v>
      </c>
      <c r="B197" s="31" t="s">
        <v>142</v>
      </c>
      <c r="C197" s="31" t="s">
        <v>107</v>
      </c>
      <c r="D197" s="31">
        <v>0.22570000000000001</v>
      </c>
      <c r="E197" s="54">
        <f t="shared" si="129"/>
        <v>5.5870860074253501E-2</v>
      </c>
      <c r="F197" s="62">
        <f t="shared" si="130"/>
        <v>1.2390531668246405</v>
      </c>
      <c r="G197" s="53" t="str">
        <f t="shared" si="134"/>
        <v>1,24**</v>
      </c>
      <c r="H197" s="31"/>
      <c r="I197" s="32">
        <v>0.15787000000000001</v>
      </c>
      <c r="J197" s="54">
        <f t="shared" si="131"/>
        <v>4.7366275598840775E-2</v>
      </c>
      <c r="K197" s="62">
        <f t="shared" si="132"/>
        <v>1.162913658969319</v>
      </c>
      <c r="L197" s="53" t="str">
        <f t="shared" si="133"/>
        <v>1,16</v>
      </c>
    </row>
    <row r="198" spans="1:12">
      <c r="A198" s="29" t="s">
        <v>140</v>
      </c>
      <c r="B198" s="31" t="s">
        <v>132</v>
      </c>
      <c r="C198" s="31" t="s">
        <v>104</v>
      </c>
      <c r="D198" s="30">
        <v>-0.32518000000000002</v>
      </c>
      <c r="E198" s="54">
        <f t="shared" si="129"/>
        <v>3.2986948787858239E-2</v>
      </c>
      <c r="F198" s="62">
        <f t="shared" si="130"/>
        <v>0.73155457612711705</v>
      </c>
      <c r="G198" s="53" t="str">
        <f t="shared" si="134"/>
        <v>0,73***</v>
      </c>
      <c r="H198" s="31" t="s">
        <v>107</v>
      </c>
      <c r="I198" s="33">
        <v>-0.14069999999999999</v>
      </c>
      <c r="J198" s="54">
        <f t="shared" si="131"/>
        <v>3.5574963112201451E-2</v>
      </c>
      <c r="K198" s="62">
        <f t="shared" si="132"/>
        <v>0.87341911512927206</v>
      </c>
      <c r="L198" s="53" t="str">
        <f t="shared" si="133"/>
        <v>0,87**</v>
      </c>
    </row>
    <row r="199" spans="1:12">
      <c r="A199" s="29" t="s">
        <v>316</v>
      </c>
      <c r="B199" s="31">
        <v>1</v>
      </c>
      <c r="C199" s="31"/>
      <c r="D199" s="31">
        <v>5.0509999999999999E-2</v>
      </c>
      <c r="E199" s="54">
        <f t="shared" si="129"/>
        <v>4.7317116101993441E-2</v>
      </c>
      <c r="F199" s="62">
        <f t="shared" si="130"/>
        <v>1.0493560054967079</v>
      </c>
      <c r="G199" s="53" t="str">
        <f t="shared" si="134"/>
        <v>1,05</v>
      </c>
      <c r="H199" s="31"/>
      <c r="I199" s="32">
        <v>1.0710000000000001E-2</v>
      </c>
      <c r="J199" s="54">
        <f t="shared" si="131"/>
        <v>4.1151212228668688E-2</v>
      </c>
      <c r="K199" s="62">
        <f t="shared" si="132"/>
        <v>1.0103244593086664</v>
      </c>
      <c r="L199" s="53" t="str">
        <f t="shared" si="133"/>
        <v>1,01</v>
      </c>
    </row>
    <row r="200" spans="1:12">
      <c r="A200" s="29" t="s">
        <v>316</v>
      </c>
      <c r="B200" s="31">
        <v>2</v>
      </c>
      <c r="C200" s="31"/>
      <c r="D200" s="30">
        <v>-5.1790000000000003E-2</v>
      </c>
      <c r="E200" s="54">
        <f t="shared" si="129"/>
        <v>4.2913389608952329E-2</v>
      </c>
      <c r="F200" s="62">
        <f t="shared" si="130"/>
        <v>0.95169416084673442</v>
      </c>
      <c r="G200" s="53" t="str">
        <f t="shared" si="134"/>
        <v>0,95</v>
      </c>
      <c r="H200" s="31"/>
      <c r="I200" s="33">
        <v>-5.0979999999999998E-2</v>
      </c>
      <c r="J200" s="54">
        <f t="shared" si="131"/>
        <v>3.8784796272201071E-2</v>
      </c>
      <c r="K200" s="62">
        <f t="shared" si="132"/>
        <v>0.95222537079501335</v>
      </c>
      <c r="L200" s="53" t="str">
        <f t="shared" si="133"/>
        <v>0,95</v>
      </c>
    </row>
    <row r="201" spans="1:12">
      <c r="A201" s="29" t="s">
        <v>316</v>
      </c>
      <c r="B201" s="31">
        <v>3</v>
      </c>
      <c r="C201" s="31"/>
      <c r="D201" s="30">
        <v>-0.12869</v>
      </c>
      <c r="E201" s="54">
        <f t="shared" si="129"/>
        <v>3.9863666248974076E-2</v>
      </c>
      <c r="F201" s="62">
        <f t="shared" si="130"/>
        <v>0.88406016734640025</v>
      </c>
      <c r="G201" s="53" t="str">
        <f t="shared" si="134"/>
        <v>0,88</v>
      </c>
      <c r="H201" s="31"/>
      <c r="I201" s="33">
        <v>-0.17199999999999999</v>
      </c>
      <c r="J201" s="54">
        <f t="shared" si="131"/>
        <v>3.4516551372530478E-2</v>
      </c>
      <c r="K201" s="62">
        <f t="shared" si="132"/>
        <v>0.84743350715575894</v>
      </c>
      <c r="L201" s="53" t="str">
        <f t="shared" si="133"/>
        <v>0,85</v>
      </c>
    </row>
    <row r="202" spans="1:12">
      <c r="A202" s="29" t="s">
        <v>316</v>
      </c>
      <c r="B202" s="31">
        <v>4</v>
      </c>
      <c r="C202" s="31"/>
      <c r="D202" s="30">
        <v>-0.14258999999999999</v>
      </c>
      <c r="E202" s="54">
        <f t="shared" si="129"/>
        <v>3.9335039495871575E-2</v>
      </c>
      <c r="F202" s="62">
        <f t="shared" si="130"/>
        <v>0.87233676356078871</v>
      </c>
      <c r="G202" s="53" t="str">
        <f t="shared" si="134"/>
        <v>0,87</v>
      </c>
      <c r="H202" s="31"/>
      <c r="I202" s="32">
        <v>9.1889999999999999E-2</v>
      </c>
      <c r="J202" s="54">
        <f t="shared" si="131"/>
        <v>4.4476431919198145E-2</v>
      </c>
      <c r="K202" s="62">
        <f t="shared" si="132"/>
        <v>1.0919636287029575</v>
      </c>
      <c r="L202" s="53" t="str">
        <f t="shared" si="133"/>
        <v>1,09</v>
      </c>
    </row>
    <row r="203" spans="1:12" ht="45">
      <c r="A203" s="29" t="s">
        <v>143</v>
      </c>
      <c r="B203" s="31" t="s">
        <v>152</v>
      </c>
      <c r="C203" s="31"/>
      <c r="D203" s="31">
        <v>5.9380000000000002E-2</v>
      </c>
      <c r="E203" s="54">
        <f t="shared" si="129"/>
        <v>4.7718569115832145E-2</v>
      </c>
      <c r="F203" s="62">
        <f t="shared" si="130"/>
        <v>1.0582590656512689</v>
      </c>
      <c r="G203" s="53" t="str">
        <f t="shared" si="134"/>
        <v>1,06</v>
      </c>
      <c r="H203" s="31"/>
      <c r="I203" s="32">
        <v>1.668E-2</v>
      </c>
      <c r="J203" s="54">
        <f t="shared" si="131"/>
        <v>4.1387421587912997E-2</v>
      </c>
      <c r="K203" s="62">
        <f t="shared" si="132"/>
        <v>1.0161237561030363</v>
      </c>
      <c r="L203" s="53" t="str">
        <f t="shared" si="133"/>
        <v>1,02</v>
      </c>
    </row>
    <row r="204" spans="1:12" ht="60">
      <c r="A204" s="29" t="s">
        <v>143</v>
      </c>
      <c r="B204" s="31" t="s">
        <v>144</v>
      </c>
      <c r="C204" s="31"/>
      <c r="D204" s="31">
        <v>5.1659999999999998E-2</v>
      </c>
      <c r="E204" s="54">
        <f t="shared" si="129"/>
        <v>4.736898303506068E-2</v>
      </c>
      <c r="F204" s="62">
        <f t="shared" si="130"/>
        <v>1.0505062632086</v>
      </c>
      <c r="G204" s="53" t="str">
        <f t="shared" si="134"/>
        <v>1,05</v>
      </c>
      <c r="H204" s="31"/>
      <c r="I204" s="32">
        <v>3.6830000000000002E-2</v>
      </c>
      <c r="J204" s="54">
        <f t="shared" si="131"/>
        <v>4.2194291844460503E-2</v>
      </c>
      <c r="K204" s="62">
        <f t="shared" si="132"/>
        <v>1.0359336404667996</v>
      </c>
      <c r="L204" s="53" t="str">
        <f t="shared" si="133"/>
        <v>1,04</v>
      </c>
    </row>
    <row r="205" spans="1:12" ht="30">
      <c r="A205" s="29" t="s">
        <v>143</v>
      </c>
      <c r="B205" s="31" t="s">
        <v>146</v>
      </c>
      <c r="C205" s="31"/>
      <c r="D205" s="31">
        <v>6.5570000000000003E-2</v>
      </c>
      <c r="E205" s="54">
        <f t="shared" si="129"/>
        <v>4.8000640839441396E-2</v>
      </c>
      <c r="F205" s="62">
        <f t="shared" si="130"/>
        <v>1.0645145960287365</v>
      </c>
      <c r="G205" s="53" t="str">
        <f t="shared" si="134"/>
        <v>1,06</v>
      </c>
      <c r="H205" s="31"/>
      <c r="I205" s="33">
        <v>-4.3959999999999999E-2</v>
      </c>
      <c r="J205" s="54">
        <f t="shared" si="131"/>
        <v>3.904735464894761E-2</v>
      </c>
      <c r="K205" s="62">
        <f t="shared" si="132"/>
        <v>0.95867157579498663</v>
      </c>
      <c r="L205" s="53" t="str">
        <f t="shared" si="133"/>
        <v>0,96</v>
      </c>
    </row>
    <row r="206" spans="1:12" ht="45.75" thickBot="1">
      <c r="A206" s="34" t="s">
        <v>143</v>
      </c>
      <c r="B206" s="35" t="s">
        <v>147</v>
      </c>
      <c r="C206" s="35" t="s">
        <v>104</v>
      </c>
      <c r="D206" s="35">
        <v>0.22134999999999999</v>
      </c>
      <c r="E206" s="54">
        <f t="shared" si="129"/>
        <v>5.5641843401089346E-2</v>
      </c>
      <c r="F206" s="62">
        <f t="shared" si="130"/>
        <v>1.2339742431466703</v>
      </c>
      <c r="G206" s="53" t="str">
        <f t="shared" ref="G206" si="135">CONCATENATE(ROUND(F206,2),C206)</f>
        <v>1,23***</v>
      </c>
      <c r="H206" s="35"/>
      <c r="I206" s="41">
        <v>5.2630000000000003E-2</v>
      </c>
      <c r="J206" s="54">
        <f t="shared" si="131"/>
        <v>4.2837470941594402E-2</v>
      </c>
      <c r="K206" s="62">
        <f t="shared" si="132"/>
        <v>1.0517246594515994</v>
      </c>
      <c r="L206" s="53" t="str">
        <f t="shared" si="133"/>
        <v>1,05</v>
      </c>
    </row>
    <row r="208" spans="1:12" ht="15.75" thickBot="1"/>
    <row r="209" spans="1:7" ht="60">
      <c r="A209" s="334" t="s">
        <v>56</v>
      </c>
      <c r="B209" s="86" t="s">
        <v>162</v>
      </c>
      <c r="C209" s="336" t="s">
        <v>94</v>
      </c>
      <c r="D209" s="338" t="s">
        <v>95</v>
      </c>
    </row>
    <row r="210" spans="1:7">
      <c r="A210" s="335"/>
      <c r="B210" s="87" t="s">
        <v>163</v>
      </c>
      <c r="C210" s="337"/>
      <c r="D210" s="339"/>
    </row>
    <row r="211" spans="1:7">
      <c r="A211" s="29" t="s">
        <v>115</v>
      </c>
      <c r="B211" s="31"/>
      <c r="C211" s="31" t="s">
        <v>104</v>
      </c>
      <c r="D211" s="33">
        <v>-5.0093800000000002</v>
      </c>
      <c r="E211" s="51">
        <f>1/(1+EXP(-D211))</f>
        <v>6.6307798245194968E-3</v>
      </c>
      <c r="F211" s="62"/>
      <c r="G211" s="53"/>
    </row>
    <row r="212" spans="1:7">
      <c r="A212" s="29" t="s">
        <v>102</v>
      </c>
      <c r="B212" s="30" t="s">
        <v>103</v>
      </c>
      <c r="C212" s="31"/>
      <c r="D212" s="33">
        <v>-0.11282</v>
      </c>
      <c r="E212" s="54">
        <f>(1/(1+EXP(-(D$211+D212))))</f>
        <v>5.9275447978439809E-3</v>
      </c>
      <c r="F212" s="62">
        <f>E212/E$211</f>
        <v>0.89394384291345763</v>
      </c>
      <c r="G212" s="53" t="str">
        <f>CONCATENATE(ROUND(F212,2),C212)</f>
        <v>0,89</v>
      </c>
    </row>
    <row r="213" spans="1:7">
      <c r="A213" s="29" t="s">
        <v>102</v>
      </c>
      <c r="B213" s="30" t="s">
        <v>106</v>
      </c>
      <c r="C213" s="31" t="s">
        <v>104</v>
      </c>
      <c r="D213" s="32">
        <v>0.43643999999999999</v>
      </c>
      <c r="E213" s="54">
        <f>(1/(1+EXP(-(D$211+D213))))</f>
        <v>1.0221983965905033E-2</v>
      </c>
      <c r="F213" s="62">
        <f>E213/E$211</f>
        <v>1.541596046984681</v>
      </c>
      <c r="G213" s="53" t="str">
        <f>CONCATENATE(ROUND(F213,2),C213)</f>
        <v>1,54***</v>
      </c>
    </row>
    <row r="214" spans="1:7">
      <c r="A214" s="29" t="s">
        <v>102</v>
      </c>
      <c r="B214" s="30" t="s">
        <v>108</v>
      </c>
      <c r="C214" s="31" t="s">
        <v>104</v>
      </c>
      <c r="D214" s="33">
        <v>-0.64671000000000001</v>
      </c>
      <c r="E214" s="54">
        <f t="shared" ref="E214:E233" si="136">(1/(1+EXP(-(D$211+D214))))</f>
        <v>3.4839796435977813E-3</v>
      </c>
      <c r="F214" s="62">
        <f t="shared" ref="F214:F233" si="137">E214/E$211</f>
        <v>0.52542532489385585</v>
      </c>
      <c r="G214" s="53" t="str">
        <f t="shared" ref="G214:G233" si="138">CONCATENATE(ROUND(F214,2),C214)</f>
        <v>0,53***</v>
      </c>
    </row>
    <row r="215" spans="1:7">
      <c r="A215" s="29" t="s">
        <v>102</v>
      </c>
      <c r="B215" s="30" t="s">
        <v>109</v>
      </c>
      <c r="C215" s="31" t="s">
        <v>104</v>
      </c>
      <c r="D215" s="33">
        <v>-0.92339000000000004</v>
      </c>
      <c r="E215" s="54">
        <f t="shared" si="136"/>
        <v>2.6441182868794356E-3</v>
      </c>
      <c r="F215" s="62">
        <f t="shared" si="137"/>
        <v>0.3987643017646183</v>
      </c>
      <c r="G215" s="53" t="str">
        <f t="shared" si="138"/>
        <v>0,4***</v>
      </c>
    </row>
    <row r="216" spans="1:7">
      <c r="A216" s="29" t="s">
        <v>102</v>
      </c>
      <c r="B216" s="31" t="s">
        <v>110</v>
      </c>
      <c r="C216" s="31" t="s">
        <v>104</v>
      </c>
      <c r="D216" s="33">
        <v>-2.6048900000000001</v>
      </c>
      <c r="E216" s="54">
        <f t="shared" si="136"/>
        <v>4.9311741940660076E-4</v>
      </c>
      <c r="F216" s="62">
        <f t="shared" si="137"/>
        <v>7.4367937475941573E-2</v>
      </c>
      <c r="G216" s="53" t="str">
        <f t="shared" si="138"/>
        <v>0,07***</v>
      </c>
    </row>
    <row r="217" spans="1:7">
      <c r="A217" s="29" t="s">
        <v>148</v>
      </c>
      <c r="B217" s="31">
        <v>1</v>
      </c>
      <c r="C217" s="31" t="s">
        <v>107</v>
      </c>
      <c r="D217" s="33">
        <v>-0.46351999999999999</v>
      </c>
      <c r="E217" s="54">
        <f t="shared" si="136"/>
        <v>4.181479089300293E-3</v>
      </c>
      <c r="F217" s="62">
        <f t="shared" si="137"/>
        <v>0.63061648855205443</v>
      </c>
      <c r="G217" s="53" t="str">
        <f t="shared" si="138"/>
        <v>0,63**</v>
      </c>
    </row>
    <row r="218" spans="1:7">
      <c r="A218" s="29" t="s">
        <v>148</v>
      </c>
      <c r="B218" s="31">
        <v>2</v>
      </c>
      <c r="C218" s="31" t="s">
        <v>107</v>
      </c>
      <c r="D218" s="33">
        <v>-0.50082000000000004</v>
      </c>
      <c r="E218" s="54">
        <f t="shared" si="136"/>
        <v>4.0289997371061037E-3</v>
      </c>
      <c r="F218" s="62">
        <f t="shared" si="137"/>
        <v>0.60762079932250912</v>
      </c>
      <c r="G218" s="53" t="str">
        <f t="shared" si="138"/>
        <v>0,61**</v>
      </c>
    </row>
    <row r="219" spans="1:7">
      <c r="A219" s="29" t="s">
        <v>148</v>
      </c>
      <c r="B219" s="31">
        <v>4</v>
      </c>
      <c r="C219" s="31"/>
      <c r="D219" s="32">
        <v>0.24223</v>
      </c>
      <c r="E219" s="54">
        <f t="shared" si="136"/>
        <v>8.4328657047343433E-3</v>
      </c>
      <c r="F219" s="62">
        <f t="shared" si="137"/>
        <v>1.2717758586329528</v>
      </c>
      <c r="G219" s="53" t="str">
        <f t="shared" si="138"/>
        <v>1,27</v>
      </c>
    </row>
    <row r="220" spans="1:7">
      <c r="A220" s="29" t="s">
        <v>148</v>
      </c>
      <c r="B220" s="31">
        <v>5</v>
      </c>
      <c r="C220" s="31"/>
      <c r="D220" s="32">
        <v>6.3909999999999995E-2</v>
      </c>
      <c r="E220" s="54">
        <f t="shared" si="136"/>
        <v>7.0652959554978164E-3</v>
      </c>
      <c r="F220" s="62">
        <f t="shared" si="137"/>
        <v>1.0655301702782458</v>
      </c>
      <c r="G220" s="53" t="str">
        <f t="shared" si="138"/>
        <v>1,07</v>
      </c>
    </row>
    <row r="221" spans="1:7">
      <c r="A221" s="29" t="s">
        <v>148</v>
      </c>
      <c r="B221" s="31" t="s">
        <v>149</v>
      </c>
      <c r="C221" s="31"/>
      <c r="D221" s="32">
        <v>4.999E-2</v>
      </c>
      <c r="E221" s="54">
        <f t="shared" si="136"/>
        <v>6.9683089570281055E-3</v>
      </c>
      <c r="F221" s="62">
        <f t="shared" si="137"/>
        <v>1.0509033841329618</v>
      </c>
      <c r="G221" s="53" t="str">
        <f t="shared" si="138"/>
        <v>1,05</v>
      </c>
    </row>
    <row r="222" spans="1:7">
      <c r="A222" s="29" t="s">
        <v>116</v>
      </c>
      <c r="B222" s="31" t="s">
        <v>117</v>
      </c>
      <c r="C222" s="31" t="s">
        <v>104</v>
      </c>
      <c r="D222" s="33">
        <v>-0.62331000000000003</v>
      </c>
      <c r="E222" s="54">
        <f t="shared" si="136"/>
        <v>3.566171934048336E-3</v>
      </c>
      <c r="F222" s="62">
        <f t="shared" si="137"/>
        <v>0.53782089413695178</v>
      </c>
      <c r="G222" s="53" t="str">
        <f t="shared" si="138"/>
        <v>0,54***</v>
      </c>
    </row>
    <row r="223" spans="1:7">
      <c r="A223" s="29" t="s">
        <v>124</v>
      </c>
      <c r="B223" s="31" t="s">
        <v>125</v>
      </c>
      <c r="C223" s="31"/>
      <c r="D223" s="33">
        <v>-2.6409999999999999E-2</v>
      </c>
      <c r="E223" s="54">
        <f t="shared" si="136"/>
        <v>6.4590694503302432E-3</v>
      </c>
      <c r="F223" s="62">
        <f t="shared" si="137"/>
        <v>0.97410404526564165</v>
      </c>
      <c r="G223" s="53" t="str">
        <f t="shared" si="138"/>
        <v>0,97</v>
      </c>
    </row>
    <row r="224" spans="1:7" ht="30">
      <c r="A224" s="29" t="s">
        <v>124</v>
      </c>
      <c r="B224" s="31" t="s">
        <v>126</v>
      </c>
      <c r="C224" s="31"/>
      <c r="D224" s="32">
        <v>9.0859999999999996E-2</v>
      </c>
      <c r="E224" s="54">
        <f t="shared" si="136"/>
        <v>7.2568940867256751E-3</v>
      </c>
      <c r="F224" s="62">
        <f t="shared" si="137"/>
        <v>1.0944254339272304</v>
      </c>
      <c r="G224" s="53" t="str">
        <f t="shared" si="138"/>
        <v>1,09</v>
      </c>
    </row>
    <row r="225" spans="1:7" ht="45">
      <c r="A225" s="29" t="s">
        <v>124</v>
      </c>
      <c r="B225" s="31" t="s">
        <v>127</v>
      </c>
      <c r="C225" s="31"/>
      <c r="D225" s="32">
        <v>0.22508</v>
      </c>
      <c r="E225" s="54">
        <f t="shared" si="136"/>
        <v>8.2906639493829041E-3</v>
      </c>
      <c r="F225" s="62">
        <f t="shared" si="137"/>
        <v>1.2503301525297881</v>
      </c>
      <c r="G225" s="53" t="str">
        <f t="shared" si="138"/>
        <v>1,25</v>
      </c>
    </row>
    <row r="226" spans="1:7" ht="30">
      <c r="A226" s="29" t="s">
        <v>124</v>
      </c>
      <c r="B226" s="31" t="s">
        <v>128</v>
      </c>
      <c r="C226" s="31"/>
      <c r="D226" s="32">
        <v>9.8839999999999997E-2</v>
      </c>
      <c r="E226" s="54">
        <f t="shared" si="136"/>
        <v>7.3146104945194237E-3</v>
      </c>
      <c r="F226" s="62">
        <f t="shared" si="137"/>
        <v>1.1031297506623938</v>
      </c>
      <c r="G226" s="53" t="str">
        <f t="shared" si="138"/>
        <v>1,1</v>
      </c>
    </row>
    <row r="227" spans="1:7" ht="30">
      <c r="A227" s="29" t="s">
        <v>133</v>
      </c>
      <c r="B227" s="31" t="s">
        <v>134</v>
      </c>
      <c r="C227" s="31" t="s">
        <v>107</v>
      </c>
      <c r="D227" s="32">
        <v>0.35228999999999999</v>
      </c>
      <c r="E227" s="54">
        <f t="shared" si="136"/>
        <v>9.404760660413897E-3</v>
      </c>
      <c r="F227" s="62">
        <f t="shared" si="137"/>
        <v>1.4183491096532403</v>
      </c>
      <c r="G227" s="53" t="str">
        <f t="shared" si="138"/>
        <v>1,42**</v>
      </c>
    </row>
    <row r="228" spans="1:7">
      <c r="A228" s="29" t="s">
        <v>133</v>
      </c>
      <c r="B228" s="31" t="s">
        <v>135</v>
      </c>
      <c r="C228" s="31"/>
      <c r="D228" s="33">
        <v>-5.3920000000000003E-2</v>
      </c>
      <c r="E228" s="54">
        <f t="shared" si="136"/>
        <v>6.2849038399124119E-3</v>
      </c>
      <c r="F228" s="62">
        <f t="shared" si="137"/>
        <v>0.94783781187725547</v>
      </c>
      <c r="G228" s="53" t="str">
        <f t="shared" si="138"/>
        <v>0,95</v>
      </c>
    </row>
    <row r="229" spans="1:7">
      <c r="A229" s="29" t="s">
        <v>133</v>
      </c>
      <c r="B229" s="31" t="s">
        <v>132</v>
      </c>
      <c r="C229" s="31"/>
      <c r="D229" s="33">
        <v>-0.30620000000000003</v>
      </c>
      <c r="E229" s="54">
        <f t="shared" si="136"/>
        <v>4.8903940731800464E-3</v>
      </c>
      <c r="F229" s="62">
        <f t="shared" si="137"/>
        <v>0.73752925034491423</v>
      </c>
      <c r="G229" s="53" t="str">
        <f t="shared" si="138"/>
        <v>0,74</v>
      </c>
    </row>
    <row r="230" spans="1:7" ht="45">
      <c r="A230" s="29" t="s">
        <v>143</v>
      </c>
      <c r="B230" s="31" t="s">
        <v>152</v>
      </c>
      <c r="C230" s="31" t="s">
        <v>105</v>
      </c>
      <c r="D230" s="32">
        <v>0.27744999999999997</v>
      </c>
      <c r="E230" s="54">
        <f t="shared" si="136"/>
        <v>8.7325236278631025E-3</v>
      </c>
      <c r="F230" s="62">
        <f t="shared" si="137"/>
        <v>1.3169678166015579</v>
      </c>
      <c r="G230" s="53" t="str">
        <f t="shared" si="138"/>
        <v>1,32*</v>
      </c>
    </row>
    <row r="231" spans="1:7" ht="60">
      <c r="A231" s="29" t="s">
        <v>143</v>
      </c>
      <c r="B231" s="31" t="s">
        <v>144</v>
      </c>
      <c r="C231" s="31"/>
      <c r="D231" s="33">
        <v>-3.0540000000000001E-2</v>
      </c>
      <c r="E231" s="54">
        <f t="shared" si="136"/>
        <v>6.4326197460222436E-3</v>
      </c>
      <c r="F231" s="62">
        <f t="shared" si="137"/>
        <v>0.97011511711420562</v>
      </c>
      <c r="G231" s="53" t="str">
        <f t="shared" si="138"/>
        <v>0,97</v>
      </c>
    </row>
    <row r="232" spans="1:7" ht="30">
      <c r="A232" s="29" t="s">
        <v>143</v>
      </c>
      <c r="B232" s="31" t="s">
        <v>146</v>
      </c>
      <c r="C232" s="31"/>
      <c r="D232" s="32">
        <v>0.22292000000000001</v>
      </c>
      <c r="E232" s="54">
        <f t="shared" si="136"/>
        <v>8.2729234320490681E-3</v>
      </c>
      <c r="F232" s="62">
        <f t="shared" si="137"/>
        <v>1.2476546727516429</v>
      </c>
      <c r="G232" s="53" t="str">
        <f t="shared" si="138"/>
        <v>1,25</v>
      </c>
    </row>
    <row r="233" spans="1:7" ht="45.75" thickBot="1">
      <c r="A233" s="34" t="s">
        <v>143</v>
      </c>
      <c r="B233" s="35" t="s">
        <v>147</v>
      </c>
      <c r="C233" s="35"/>
      <c r="D233" s="37">
        <v>-5.74E-2</v>
      </c>
      <c r="E233" s="54">
        <f t="shared" si="136"/>
        <v>6.2632071342316048E-3</v>
      </c>
      <c r="F233" s="62">
        <f t="shared" si="137"/>
        <v>0.94456569211834318</v>
      </c>
      <c r="G233" s="53" t="str">
        <f t="shared" si="138"/>
        <v>0,94</v>
      </c>
    </row>
  </sheetData>
  <mergeCells count="25">
    <mergeCell ref="AC46:AC47"/>
    <mergeCell ref="AG46:AG47"/>
    <mergeCell ref="AH46:AH47"/>
    <mergeCell ref="AL46:AL47"/>
    <mergeCell ref="AM46:AM47"/>
    <mergeCell ref="H162:H163"/>
    <mergeCell ref="I162:I163"/>
    <mergeCell ref="AB46:AB47"/>
    <mergeCell ref="A46:A47"/>
    <mergeCell ref="C46:C47"/>
    <mergeCell ref="D46:D47"/>
    <mergeCell ref="H46:H47"/>
    <mergeCell ref="I46:I47"/>
    <mergeCell ref="M46:M47"/>
    <mergeCell ref="N46:N47"/>
    <mergeCell ref="R46:R47"/>
    <mergeCell ref="S46:S47"/>
    <mergeCell ref="W46:W47"/>
    <mergeCell ref="X46:X47"/>
    <mergeCell ref="A209:A210"/>
    <mergeCell ref="C209:C210"/>
    <mergeCell ref="D209:D210"/>
    <mergeCell ref="A162:A163"/>
    <mergeCell ref="C162:C163"/>
    <mergeCell ref="D162:D163"/>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41"/>
  <sheetViews>
    <sheetView tabSelected="1" zoomScaleNormal="100" workbookViewId="0">
      <selection activeCell="C10" sqref="C10"/>
    </sheetView>
  </sheetViews>
  <sheetFormatPr baseColWidth="10" defaultRowHeight="15"/>
  <cols>
    <col min="1" max="1" width="58.28515625" style="102" customWidth="1"/>
    <col min="2" max="2" width="9.7109375" style="102" customWidth="1"/>
    <col min="3" max="3" width="9.7109375" style="102" bestFit="1" customWidth="1"/>
    <col min="4" max="4" width="19.85546875" style="102" customWidth="1"/>
    <col min="5" max="5" width="16.5703125" style="102" bestFit="1" customWidth="1"/>
    <col min="6" max="6" width="15.140625" style="102" bestFit="1" customWidth="1"/>
    <col min="7" max="7" width="46.5703125" style="102" customWidth="1"/>
    <col min="8" max="8" width="13.5703125" style="102" customWidth="1"/>
    <col min="9" max="9" width="11.140625" style="102" customWidth="1"/>
    <col min="10" max="10" width="20.85546875" style="102" customWidth="1"/>
    <col min="11" max="11" width="14.7109375" style="102" customWidth="1"/>
    <col min="12" max="16384" width="11.42578125" style="102"/>
  </cols>
  <sheetData>
    <row r="1" spans="1:6">
      <c r="A1" s="219" t="s">
        <v>538</v>
      </c>
      <c r="B1" s="105"/>
      <c r="D1" s="101"/>
    </row>
    <row r="3" spans="1:6" ht="62.25" customHeight="1">
      <c r="A3" s="343"/>
      <c r="B3" s="345" t="s">
        <v>317</v>
      </c>
      <c r="C3" s="346"/>
      <c r="D3" s="341" t="s">
        <v>402</v>
      </c>
      <c r="E3" s="341" t="s">
        <v>403</v>
      </c>
      <c r="F3" s="341" t="s">
        <v>563</v>
      </c>
    </row>
    <row r="4" spans="1:6" ht="29.25" customHeight="1">
      <c r="A4" s="344"/>
      <c r="B4" s="247">
        <v>2023</v>
      </c>
      <c r="C4" s="247">
        <v>2022</v>
      </c>
      <c r="D4" s="342"/>
      <c r="E4" s="342"/>
      <c r="F4" s="342"/>
    </row>
    <row r="5" spans="1:6">
      <c r="A5" s="137" t="s">
        <v>299</v>
      </c>
      <c r="B5" s="138"/>
      <c r="C5" s="138"/>
      <c r="D5" s="138"/>
      <c r="E5" s="153"/>
      <c r="F5" s="153"/>
    </row>
    <row r="6" spans="1:6">
      <c r="A6" s="139" t="s">
        <v>0</v>
      </c>
      <c r="B6" s="138">
        <v>643</v>
      </c>
      <c r="C6" s="138">
        <v>603</v>
      </c>
      <c r="D6" s="190" t="s">
        <v>30</v>
      </c>
      <c r="E6" s="226">
        <v>6.6000000000000003E-2</v>
      </c>
      <c r="F6" s="226" t="s">
        <v>564</v>
      </c>
    </row>
    <row r="7" spans="1:6">
      <c r="A7" s="140" t="s">
        <v>368</v>
      </c>
      <c r="B7" s="248">
        <v>1809</v>
      </c>
      <c r="C7" s="248">
        <v>1566</v>
      </c>
      <c r="D7" s="143" t="s">
        <v>416</v>
      </c>
      <c r="E7" s="228">
        <v>0.155</v>
      </c>
      <c r="F7" s="228" t="s">
        <v>255</v>
      </c>
    </row>
    <row r="8" spans="1:6">
      <c r="A8" s="142" t="s">
        <v>318</v>
      </c>
      <c r="B8" s="249">
        <v>325</v>
      </c>
      <c r="C8" s="249">
        <v>270</v>
      </c>
      <c r="D8" s="143" t="s">
        <v>416</v>
      </c>
      <c r="E8" s="317">
        <v>0.20399999999999999</v>
      </c>
      <c r="F8" s="228" t="s">
        <v>255</v>
      </c>
    </row>
    <row r="9" spans="1:6">
      <c r="A9" s="144" t="s">
        <v>369</v>
      </c>
      <c r="B9" s="249">
        <v>1621</v>
      </c>
      <c r="C9" s="249">
        <v>1423</v>
      </c>
      <c r="D9" s="143" t="s">
        <v>416</v>
      </c>
      <c r="E9" s="318">
        <v>0.13900000000000001</v>
      </c>
      <c r="F9" s="244" t="s">
        <v>571</v>
      </c>
    </row>
    <row r="10" spans="1:6">
      <c r="A10" s="145" t="s">
        <v>48</v>
      </c>
      <c r="B10" s="138">
        <v>495</v>
      </c>
      <c r="C10" s="138">
        <v>484</v>
      </c>
      <c r="D10" s="141" t="s">
        <v>255</v>
      </c>
      <c r="E10" s="234" t="s">
        <v>255</v>
      </c>
      <c r="F10" s="233" t="s">
        <v>571</v>
      </c>
    </row>
    <row r="11" spans="1:6">
      <c r="A11" s="139" t="s">
        <v>1</v>
      </c>
      <c r="B11" s="138">
        <v>1716</v>
      </c>
      <c r="C11" s="138">
        <v>1623</v>
      </c>
      <c r="D11" s="220" t="s">
        <v>417</v>
      </c>
      <c r="E11" s="223">
        <v>5.7000000000000002E-2</v>
      </c>
      <c r="F11" s="235" t="s">
        <v>255</v>
      </c>
    </row>
    <row r="12" spans="1:6">
      <c r="A12" s="139" t="s">
        <v>2</v>
      </c>
      <c r="B12" s="138">
        <v>1088</v>
      </c>
      <c r="C12" s="138">
        <v>972</v>
      </c>
      <c r="D12" s="221" t="s">
        <v>416</v>
      </c>
      <c r="E12" s="223">
        <v>0.11899999999999999</v>
      </c>
      <c r="F12" s="235" t="s">
        <v>255</v>
      </c>
    </row>
    <row r="13" spans="1:6">
      <c r="A13" s="139" t="s">
        <v>3</v>
      </c>
      <c r="B13" s="138">
        <v>2343</v>
      </c>
      <c r="C13" s="138">
        <v>2210</v>
      </c>
      <c r="D13" s="221" t="s">
        <v>416</v>
      </c>
      <c r="E13" s="223">
        <v>0.06</v>
      </c>
      <c r="F13" s="236" t="s">
        <v>565</v>
      </c>
    </row>
    <row r="14" spans="1:6">
      <c r="A14" s="139" t="s">
        <v>319</v>
      </c>
      <c r="B14" s="138">
        <v>323</v>
      </c>
      <c r="C14" s="138">
        <v>287</v>
      </c>
      <c r="D14" s="220" t="s">
        <v>417</v>
      </c>
      <c r="E14" s="223">
        <v>0.125</v>
      </c>
      <c r="F14" s="235" t="s">
        <v>255</v>
      </c>
    </row>
    <row r="15" spans="1:6">
      <c r="A15" s="139" t="s">
        <v>4</v>
      </c>
      <c r="B15" s="138">
        <v>1959</v>
      </c>
      <c r="C15" s="138">
        <v>1668</v>
      </c>
      <c r="D15" s="222" t="s">
        <v>416</v>
      </c>
      <c r="E15" s="223">
        <v>0.17399999999999999</v>
      </c>
      <c r="F15" s="236" t="s">
        <v>572</v>
      </c>
    </row>
    <row r="16" spans="1:6">
      <c r="A16" s="147" t="s">
        <v>300</v>
      </c>
      <c r="B16" s="138"/>
      <c r="C16" s="138"/>
      <c r="D16" s="146"/>
      <c r="E16" s="224"/>
      <c r="F16" s="237"/>
    </row>
    <row r="17" spans="1:6" ht="25.5">
      <c r="A17" s="148" t="s">
        <v>309</v>
      </c>
      <c r="B17" s="248">
        <v>1516</v>
      </c>
      <c r="C17" s="248">
        <v>1375</v>
      </c>
      <c r="D17" s="143" t="s">
        <v>416</v>
      </c>
      <c r="E17" s="228">
        <v>0.10299999999999999</v>
      </c>
      <c r="F17" s="238" t="s">
        <v>566</v>
      </c>
    </row>
    <row r="18" spans="1:6">
      <c r="A18" s="142" t="s">
        <v>321</v>
      </c>
      <c r="B18" s="249">
        <v>1013</v>
      </c>
      <c r="C18" s="249">
        <v>889</v>
      </c>
      <c r="D18" s="143" t="s">
        <v>416</v>
      </c>
      <c r="E18" s="317">
        <v>0.13900000000000001</v>
      </c>
      <c r="F18" s="319" t="s">
        <v>255</v>
      </c>
    </row>
    <row r="19" spans="1:6">
      <c r="A19" s="149" t="s">
        <v>320</v>
      </c>
      <c r="B19" s="250">
        <v>616</v>
      </c>
      <c r="C19" s="250">
        <v>595</v>
      </c>
      <c r="D19" s="321" t="s">
        <v>255</v>
      </c>
      <c r="E19" s="318" t="s">
        <v>255</v>
      </c>
      <c r="F19" s="320" t="s">
        <v>255</v>
      </c>
    </row>
    <row r="20" spans="1:6">
      <c r="A20" s="150" t="s">
        <v>10</v>
      </c>
      <c r="B20" s="138">
        <v>1141</v>
      </c>
      <c r="C20" s="138">
        <v>1044</v>
      </c>
      <c r="D20" s="190" t="s">
        <v>416</v>
      </c>
      <c r="E20" s="226">
        <v>9.2999999999999999E-2</v>
      </c>
      <c r="F20" s="235" t="s">
        <v>255</v>
      </c>
    </row>
    <row r="21" spans="1:6">
      <c r="A21" s="148" t="s">
        <v>310</v>
      </c>
      <c r="B21" s="248">
        <v>1808</v>
      </c>
      <c r="C21" s="248">
        <v>1586</v>
      </c>
      <c r="D21" s="143" t="s">
        <v>416</v>
      </c>
      <c r="E21" s="228">
        <v>0.14000000000000001</v>
      </c>
      <c r="F21" s="316" t="s">
        <v>255</v>
      </c>
    </row>
    <row r="22" spans="1:6">
      <c r="A22" s="151" t="s">
        <v>307</v>
      </c>
      <c r="B22" s="249">
        <v>549</v>
      </c>
      <c r="C22" s="249">
        <v>421</v>
      </c>
      <c r="D22" s="143" t="s">
        <v>416</v>
      </c>
      <c r="E22" s="228">
        <v>0.31</v>
      </c>
      <c r="F22" s="239" t="s">
        <v>255</v>
      </c>
    </row>
    <row r="23" spans="1:6">
      <c r="A23" s="151" t="s">
        <v>308</v>
      </c>
      <c r="B23" s="249">
        <v>1544</v>
      </c>
      <c r="C23" s="249">
        <v>1398</v>
      </c>
      <c r="D23" s="143" t="s">
        <v>416</v>
      </c>
      <c r="E23" s="228">
        <v>0.104</v>
      </c>
      <c r="F23" s="240" t="s">
        <v>567</v>
      </c>
    </row>
    <row r="24" spans="1:6">
      <c r="A24" s="150" t="s">
        <v>13</v>
      </c>
      <c r="B24" s="138">
        <v>2893</v>
      </c>
      <c r="C24" s="138">
        <v>2709</v>
      </c>
      <c r="D24" s="190" t="s">
        <v>416</v>
      </c>
      <c r="E24" s="226">
        <f t="shared" ref="E24" si="0">(B24-C24)/C24</f>
        <v>6.7921742340346994E-2</v>
      </c>
      <c r="F24" s="236" t="s">
        <v>568</v>
      </c>
    </row>
    <row r="25" spans="1:6">
      <c r="A25" s="150" t="s">
        <v>14</v>
      </c>
      <c r="B25" s="138">
        <v>264</v>
      </c>
      <c r="C25" s="138">
        <v>252</v>
      </c>
      <c r="D25" s="189" t="s">
        <v>255</v>
      </c>
      <c r="E25" s="225" t="s">
        <v>255</v>
      </c>
      <c r="F25" s="236" t="s">
        <v>569</v>
      </c>
    </row>
    <row r="26" spans="1:6">
      <c r="A26" s="150" t="s">
        <v>15</v>
      </c>
      <c r="B26" s="138">
        <v>853</v>
      </c>
      <c r="C26" s="138">
        <v>815</v>
      </c>
      <c r="D26" s="135" t="s">
        <v>255</v>
      </c>
      <c r="E26" s="226" t="s">
        <v>255</v>
      </c>
      <c r="F26" s="235" t="s">
        <v>255</v>
      </c>
    </row>
    <row r="27" spans="1:6">
      <c r="A27" s="147" t="s">
        <v>301</v>
      </c>
      <c r="B27" s="152"/>
      <c r="C27" s="152"/>
      <c r="D27" s="152"/>
      <c r="E27" s="227"/>
      <c r="F27" s="237"/>
    </row>
    <row r="28" spans="1:6">
      <c r="A28" s="150" t="s">
        <v>16</v>
      </c>
      <c r="B28" s="251">
        <v>296</v>
      </c>
      <c r="C28" s="251">
        <v>280</v>
      </c>
      <c r="D28" s="153" t="s">
        <v>255</v>
      </c>
      <c r="E28" s="153" t="s">
        <v>255</v>
      </c>
      <c r="F28" s="235" t="s">
        <v>255</v>
      </c>
    </row>
    <row r="29" spans="1:6">
      <c r="A29" s="150" t="s">
        <v>17</v>
      </c>
      <c r="B29" s="138">
        <v>907</v>
      </c>
      <c r="C29" s="138">
        <v>882</v>
      </c>
      <c r="D29" s="153" t="s">
        <v>255</v>
      </c>
      <c r="E29" s="153" t="s">
        <v>255</v>
      </c>
      <c r="F29" s="235" t="s">
        <v>255</v>
      </c>
    </row>
    <row r="30" spans="1:6">
      <c r="A30" s="147" t="s">
        <v>302</v>
      </c>
      <c r="B30" s="152"/>
      <c r="C30" s="152"/>
      <c r="D30" s="152"/>
      <c r="E30" s="227"/>
      <c r="F30" s="237"/>
    </row>
    <row r="31" spans="1:6">
      <c r="A31" s="150" t="s">
        <v>19</v>
      </c>
      <c r="B31" s="138">
        <v>1838</v>
      </c>
      <c r="C31" s="138">
        <v>1664</v>
      </c>
      <c r="D31" s="190" t="s">
        <v>416</v>
      </c>
      <c r="E31" s="226">
        <v>0.1</v>
      </c>
      <c r="F31" s="233" t="s">
        <v>573</v>
      </c>
    </row>
    <row r="32" spans="1:6">
      <c r="A32" s="150" t="s">
        <v>18</v>
      </c>
      <c r="B32" s="251">
        <v>2657</v>
      </c>
      <c r="C32" s="251">
        <v>2445</v>
      </c>
      <c r="D32" s="190" t="s">
        <v>416</v>
      </c>
      <c r="E32" s="226">
        <v>0.09</v>
      </c>
      <c r="F32" s="236" t="s">
        <v>570</v>
      </c>
    </row>
    <row r="33" spans="1:6">
      <c r="A33" s="150" t="s">
        <v>20</v>
      </c>
      <c r="B33" s="251">
        <v>188</v>
      </c>
      <c r="C33" s="251">
        <v>191</v>
      </c>
      <c r="D33" s="135" t="s">
        <v>255</v>
      </c>
      <c r="E33" s="226" t="s">
        <v>255</v>
      </c>
      <c r="F33" s="233" t="s">
        <v>571</v>
      </c>
    </row>
    <row r="34" spans="1:6">
      <c r="A34" s="103" t="s">
        <v>611</v>
      </c>
      <c r="B34" s="103"/>
      <c r="D34" s="103"/>
    </row>
    <row r="35" spans="1:6" ht="30.75" customHeight="1">
      <c r="A35" s="340" t="s">
        <v>550</v>
      </c>
      <c r="B35" s="340"/>
      <c r="C35" s="340"/>
      <c r="D35" s="340"/>
      <c r="E35" s="340"/>
      <c r="F35" s="340"/>
    </row>
    <row r="36" spans="1:6" ht="15" customHeight="1">
      <c r="A36" s="347" t="s">
        <v>574</v>
      </c>
      <c r="B36" s="347"/>
      <c r="C36" s="347"/>
      <c r="D36" s="347"/>
      <c r="E36" s="347"/>
      <c r="F36" s="347"/>
    </row>
    <row r="37" spans="1:6" ht="27.75" customHeight="1">
      <c r="A37" s="340" t="s">
        <v>575</v>
      </c>
      <c r="B37" s="340"/>
      <c r="C37" s="340"/>
      <c r="D37" s="340"/>
      <c r="E37" s="340"/>
      <c r="F37" s="340"/>
    </row>
    <row r="38" spans="1:6" ht="41.25" customHeight="1">
      <c r="A38" s="340" t="s">
        <v>576</v>
      </c>
      <c r="B38" s="340"/>
      <c r="C38" s="340"/>
      <c r="D38" s="340"/>
      <c r="E38" s="340"/>
      <c r="F38" s="340"/>
    </row>
    <row r="39" spans="1:6">
      <c r="A39" s="340" t="s">
        <v>577</v>
      </c>
      <c r="B39" s="340"/>
      <c r="C39" s="340"/>
      <c r="D39" s="340"/>
      <c r="E39" s="340"/>
      <c r="F39" s="340"/>
    </row>
    <row r="40" spans="1:6">
      <c r="A40" s="104" t="s">
        <v>371</v>
      </c>
      <c r="B40" s="104"/>
      <c r="D40" s="104"/>
    </row>
    <row r="41" spans="1:6">
      <c r="A41" s="168" t="s">
        <v>537</v>
      </c>
      <c r="B41" s="168"/>
      <c r="D41" s="104"/>
    </row>
  </sheetData>
  <mergeCells count="10">
    <mergeCell ref="A39:F39"/>
    <mergeCell ref="E3:E4"/>
    <mergeCell ref="A3:A4"/>
    <mergeCell ref="B3:C3"/>
    <mergeCell ref="D3:D4"/>
    <mergeCell ref="F3:F4"/>
    <mergeCell ref="A35:F35"/>
    <mergeCell ref="A36:F36"/>
    <mergeCell ref="A37:F37"/>
    <mergeCell ref="A38:F38"/>
  </mergeCells>
  <pageMargins left="0.70866141732283472" right="0.70866141732283472" top="0.74803149606299213" bottom="0.74803149606299213" header="0.31496062992125984" footer="0.31496062992125984"/>
  <pageSetup paperSize="9" scale="67" fitToHeight="0" orientation="portrait" r:id="rId1"/>
  <headerFooter>
    <oddHeader>&amp;F</oddHeader>
    <oddFooter>&amp;A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3"/>
  <sheetViews>
    <sheetView zoomScaleNormal="100" workbookViewId="0">
      <selection activeCell="C10" sqref="C10"/>
    </sheetView>
  </sheetViews>
  <sheetFormatPr baseColWidth="10" defaultRowHeight="15"/>
  <cols>
    <col min="1" max="1" width="51.5703125" style="76" customWidth="1"/>
    <col min="2" max="4" width="15.140625" style="76" customWidth="1"/>
    <col min="5" max="16384" width="11.42578125" style="76"/>
  </cols>
  <sheetData>
    <row r="1" spans="1:9">
      <c r="A1" s="106" t="s">
        <v>578</v>
      </c>
    </row>
    <row r="3" spans="1:9" ht="52.5" customHeight="1">
      <c r="A3" s="348"/>
      <c r="B3" s="350" t="s">
        <v>551</v>
      </c>
      <c r="C3" s="350"/>
      <c r="D3" s="350"/>
    </row>
    <row r="4" spans="1:9">
      <c r="A4" s="349"/>
      <c r="B4" s="241">
        <v>2023</v>
      </c>
      <c r="C4" s="241">
        <v>2022</v>
      </c>
      <c r="D4" s="241">
        <v>2021</v>
      </c>
    </row>
    <row r="5" spans="1:9" ht="25.5">
      <c r="A5" s="192" t="s">
        <v>334</v>
      </c>
      <c r="B5" s="136">
        <v>15</v>
      </c>
      <c r="C5" s="136">
        <v>18</v>
      </c>
      <c r="D5" s="136">
        <v>19</v>
      </c>
      <c r="E5" s="110"/>
      <c r="F5" s="110"/>
    </row>
    <row r="6" spans="1:9">
      <c r="A6" s="192" t="s">
        <v>335</v>
      </c>
      <c r="B6" s="136">
        <v>19</v>
      </c>
      <c r="C6" s="136">
        <v>17</v>
      </c>
      <c r="D6" s="136">
        <v>17</v>
      </c>
      <c r="E6" s="110"/>
      <c r="F6" s="110"/>
    </row>
    <row r="7" spans="1:9">
      <c r="A7" s="192" t="s">
        <v>336</v>
      </c>
      <c r="B7" s="136">
        <v>62</v>
      </c>
      <c r="C7" s="136">
        <v>61</v>
      </c>
      <c r="D7" s="136">
        <v>58</v>
      </c>
      <c r="E7" s="110"/>
      <c r="F7" s="110"/>
    </row>
    <row r="8" spans="1:9">
      <c r="A8" s="192" t="s">
        <v>132</v>
      </c>
      <c r="B8" s="136">
        <v>4</v>
      </c>
      <c r="C8" s="136">
        <v>4</v>
      </c>
      <c r="D8" s="136">
        <v>5</v>
      </c>
      <c r="E8" s="110"/>
      <c r="F8" s="110"/>
    </row>
    <row r="10" spans="1:9">
      <c r="A10" s="93" t="s">
        <v>331</v>
      </c>
    </row>
    <row r="11" spans="1:9" ht="27" customHeight="1">
      <c r="A11" s="351" t="s">
        <v>603</v>
      </c>
      <c r="B11" s="351"/>
      <c r="C11" s="351"/>
      <c r="D11" s="351"/>
      <c r="E11" s="72"/>
      <c r="F11" s="72"/>
      <c r="G11" s="72"/>
      <c r="H11" s="72"/>
      <c r="I11" s="72"/>
    </row>
    <row r="12" spans="1:9" ht="31.5" customHeight="1">
      <c r="A12" s="352" t="s">
        <v>333</v>
      </c>
      <c r="B12" s="352"/>
      <c r="C12" s="352"/>
      <c r="D12" s="352"/>
      <c r="E12" s="95"/>
      <c r="F12" s="95"/>
      <c r="G12" s="95"/>
      <c r="H12" s="72"/>
      <c r="I12" s="72"/>
    </row>
    <row r="13" spans="1:9" ht="26.25" customHeight="1">
      <c r="A13" s="353" t="s">
        <v>604</v>
      </c>
      <c r="B13" s="353"/>
      <c r="C13" s="353"/>
      <c r="D13" s="353"/>
      <c r="E13" s="96"/>
      <c r="F13" s="96"/>
      <c r="G13" s="96"/>
      <c r="H13" s="96"/>
      <c r="I13" s="96"/>
    </row>
  </sheetData>
  <mergeCells count="5">
    <mergeCell ref="A3:A4"/>
    <mergeCell ref="B3:D3"/>
    <mergeCell ref="A11:D11"/>
    <mergeCell ref="A12:D12"/>
    <mergeCell ref="A13:D13"/>
  </mergeCells>
  <pageMargins left="0.70866141732283472" right="0.70866141732283472" top="0.74803149606299213" bottom="0.74803149606299213" header="0.31496062992125984" footer="0.31496062992125984"/>
  <pageSetup paperSize="9" scale="89" fitToHeight="0" orientation="portrait" r:id="rId1"/>
  <headerFooter>
    <oddHeader>&amp;F</oddHeader>
    <oddFooter>&amp;A</oddFooter>
  </headerFooter>
  <colBreaks count="1" manualBreakCount="1">
    <brk id="4"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62"/>
  <sheetViews>
    <sheetView zoomScaleNormal="100" workbookViewId="0">
      <selection activeCell="C10" sqref="C10"/>
    </sheetView>
  </sheetViews>
  <sheetFormatPr baseColWidth="10" defaultRowHeight="15"/>
  <cols>
    <col min="1" max="1" width="28.5703125" style="111" customWidth="1"/>
    <col min="2" max="4" width="14.140625" style="101" customWidth="1"/>
    <col min="5" max="5" width="14.140625" style="112" customWidth="1"/>
    <col min="6" max="16384" width="11.42578125" style="101"/>
  </cols>
  <sheetData>
    <row r="1" spans="1:11" ht="30.75" customHeight="1">
      <c r="A1" s="355" t="s">
        <v>606</v>
      </c>
      <c r="B1" s="355"/>
      <c r="C1" s="355"/>
      <c r="D1" s="355"/>
      <c r="E1" s="355"/>
    </row>
    <row r="3" spans="1:11" ht="63.75">
      <c r="A3" s="315"/>
      <c r="B3" s="128" t="s">
        <v>336</v>
      </c>
      <c r="C3" s="128" t="s">
        <v>335</v>
      </c>
      <c r="D3" s="128" t="s">
        <v>334</v>
      </c>
      <c r="E3" s="129" t="s">
        <v>132</v>
      </c>
    </row>
    <row r="4" spans="1:11">
      <c r="A4" s="193" t="s">
        <v>337</v>
      </c>
      <c r="B4" s="113">
        <v>73</v>
      </c>
      <c r="C4" s="113">
        <v>14</v>
      </c>
      <c r="D4" s="113">
        <v>5</v>
      </c>
      <c r="E4" s="126">
        <v>7</v>
      </c>
      <c r="F4" s="114"/>
      <c r="G4" s="114"/>
      <c r="H4" s="114"/>
      <c r="I4" s="114"/>
      <c r="J4" s="114"/>
      <c r="K4" s="114"/>
    </row>
    <row r="5" spans="1:11">
      <c r="A5" s="193" t="s">
        <v>1</v>
      </c>
      <c r="B5" s="113">
        <v>61</v>
      </c>
      <c r="C5" s="113">
        <v>20</v>
      </c>
      <c r="D5" s="113">
        <v>9</v>
      </c>
      <c r="E5" s="126">
        <v>10</v>
      </c>
      <c r="F5" s="114"/>
      <c r="G5" s="114"/>
      <c r="H5" s="114"/>
      <c r="I5" s="114"/>
      <c r="J5" s="114"/>
      <c r="K5" s="114"/>
    </row>
    <row r="6" spans="1:11">
      <c r="A6" s="193" t="s">
        <v>3</v>
      </c>
      <c r="B6" s="113">
        <v>65</v>
      </c>
      <c r="C6" s="113">
        <v>11</v>
      </c>
      <c r="D6" s="113">
        <v>20</v>
      </c>
      <c r="E6" s="126">
        <v>4</v>
      </c>
      <c r="F6" s="114"/>
      <c r="G6" s="114"/>
      <c r="H6" s="114"/>
      <c r="I6" s="114"/>
      <c r="J6" s="114"/>
      <c r="K6" s="114"/>
    </row>
    <row r="7" spans="1:11">
      <c r="A7" s="193" t="s">
        <v>2</v>
      </c>
      <c r="B7" s="113">
        <v>59</v>
      </c>
      <c r="C7" s="113">
        <v>12</v>
      </c>
      <c r="D7" s="113">
        <v>25</v>
      </c>
      <c r="E7" s="126">
        <v>4</v>
      </c>
      <c r="F7" s="114"/>
      <c r="G7" s="114"/>
      <c r="H7" s="114"/>
      <c r="I7" s="114"/>
      <c r="J7" s="114"/>
      <c r="K7" s="114"/>
    </row>
    <row r="8" spans="1:11" ht="25.5">
      <c r="A8" s="193" t="s">
        <v>338</v>
      </c>
      <c r="B8" s="113">
        <v>12</v>
      </c>
      <c r="C8" s="113">
        <v>11</v>
      </c>
      <c r="D8" s="113">
        <v>59</v>
      </c>
      <c r="E8" s="126">
        <v>18</v>
      </c>
      <c r="F8" s="114"/>
      <c r="G8" s="114"/>
      <c r="H8" s="114"/>
      <c r="I8" s="114"/>
      <c r="J8" s="114"/>
      <c r="K8" s="114"/>
    </row>
    <row r="9" spans="1:11">
      <c r="A9" s="194" t="s">
        <v>412</v>
      </c>
      <c r="B9" s="115">
        <v>62</v>
      </c>
      <c r="C9" s="115">
        <v>19</v>
      </c>
      <c r="D9" s="115">
        <v>15</v>
      </c>
      <c r="E9" s="127">
        <v>4</v>
      </c>
      <c r="F9" s="114"/>
      <c r="G9" s="114"/>
      <c r="H9" s="114"/>
      <c r="I9" s="114"/>
      <c r="J9" s="114"/>
      <c r="K9" s="114"/>
    </row>
    <row r="11" spans="1:11">
      <c r="A11" s="116" t="s">
        <v>331</v>
      </c>
      <c r="B11" s="114"/>
    </row>
    <row r="12" spans="1:11" ht="38.25" customHeight="1">
      <c r="A12" s="356" t="s">
        <v>542</v>
      </c>
      <c r="B12" s="356"/>
      <c r="C12" s="356"/>
      <c r="D12" s="356"/>
      <c r="E12" s="356"/>
    </row>
    <row r="13" spans="1:11" ht="26.25" customHeight="1">
      <c r="A13" s="357" t="s">
        <v>339</v>
      </c>
      <c r="B13" s="357"/>
      <c r="C13" s="357"/>
      <c r="D13" s="357"/>
      <c r="E13" s="357"/>
    </row>
    <row r="14" spans="1:11" ht="24.75" customHeight="1">
      <c r="A14" s="358" t="s">
        <v>410</v>
      </c>
      <c r="B14" s="358"/>
      <c r="C14" s="358"/>
      <c r="D14" s="358"/>
      <c r="E14" s="358"/>
    </row>
    <row r="17" spans="1:5">
      <c r="A17" s="122"/>
      <c r="E17" s="101"/>
    </row>
    <row r="18" spans="1:5">
      <c r="A18" s="122"/>
      <c r="E18" s="101"/>
    </row>
    <row r="19" spans="1:5">
      <c r="A19" s="122"/>
      <c r="E19" s="101"/>
    </row>
    <row r="20" spans="1:5">
      <c r="A20" s="101"/>
      <c r="E20" s="101"/>
    </row>
    <row r="21" spans="1:5">
      <c r="A21" s="101"/>
      <c r="E21" s="101"/>
    </row>
    <row r="26" spans="1:5">
      <c r="A26" s="101"/>
      <c r="E26" s="101"/>
    </row>
    <row r="27" spans="1:5">
      <c r="A27" s="101"/>
      <c r="E27" s="101"/>
    </row>
    <row r="28" spans="1:5">
      <c r="A28" s="101"/>
      <c r="E28" s="101"/>
    </row>
    <row r="29" spans="1:5">
      <c r="A29" s="101"/>
      <c r="E29" s="101"/>
    </row>
    <row r="30" spans="1:5">
      <c r="A30" s="101"/>
      <c r="E30" s="101"/>
    </row>
    <row r="31" spans="1:5">
      <c r="A31" s="101"/>
      <c r="E31" s="101"/>
    </row>
    <row r="32" spans="1:5">
      <c r="A32" s="101"/>
      <c r="E32" s="101"/>
    </row>
    <row r="33" spans="1:9">
      <c r="A33" s="101"/>
      <c r="E33" s="101"/>
    </row>
    <row r="34" spans="1:9">
      <c r="A34" s="101"/>
      <c r="E34" s="101"/>
    </row>
    <row r="35" spans="1:9">
      <c r="A35" s="101"/>
      <c r="E35" s="101"/>
    </row>
    <row r="36" spans="1:9">
      <c r="A36" s="101"/>
      <c r="E36" s="101"/>
    </row>
    <row r="37" spans="1:9">
      <c r="A37" s="101"/>
      <c r="E37" s="101"/>
    </row>
    <row r="38" spans="1:9">
      <c r="A38" s="101"/>
      <c r="E38" s="101"/>
    </row>
    <row r="39" spans="1:9">
      <c r="A39" s="101"/>
      <c r="E39" s="101"/>
    </row>
    <row r="40" spans="1:9">
      <c r="A40" s="101"/>
      <c r="E40" s="101"/>
    </row>
    <row r="41" spans="1:9">
      <c r="A41" s="101"/>
      <c r="E41" s="101"/>
    </row>
    <row r="42" spans="1:9">
      <c r="A42" s="101"/>
      <c r="E42" s="101"/>
    </row>
    <row r="43" spans="1:9" s="120" customFormat="1">
      <c r="A43" s="119"/>
    </row>
    <row r="44" spans="1:9" s="120" customFormat="1">
      <c r="A44" s="354"/>
      <c r="B44" s="354"/>
      <c r="C44" s="354"/>
      <c r="D44" s="354"/>
      <c r="E44" s="354"/>
      <c r="F44" s="354"/>
      <c r="G44" s="354"/>
      <c r="H44" s="354"/>
      <c r="I44" s="354"/>
    </row>
    <row r="45" spans="1:9">
      <c r="A45" s="312"/>
      <c r="B45" s="312"/>
      <c r="C45" s="312"/>
      <c r="D45" s="312"/>
      <c r="E45" s="312"/>
      <c r="F45" s="312"/>
      <c r="G45" s="312"/>
      <c r="H45" s="312"/>
      <c r="I45" s="312"/>
    </row>
    <row r="46" spans="1:9">
      <c r="A46" s="312"/>
      <c r="B46" s="312"/>
      <c r="C46" s="312"/>
      <c r="D46" s="312"/>
      <c r="E46" s="312"/>
      <c r="F46" s="312"/>
      <c r="G46" s="312"/>
      <c r="H46" s="312"/>
      <c r="I46" s="312"/>
    </row>
    <row r="47" spans="1:9">
      <c r="A47" s="312"/>
      <c r="B47" s="312"/>
      <c r="C47" s="312"/>
      <c r="D47" s="312"/>
      <c r="E47" s="312"/>
      <c r="F47" s="312"/>
      <c r="G47" s="312"/>
      <c r="H47" s="312"/>
      <c r="I47" s="312"/>
    </row>
    <row r="50" spans="1:7" s="123" customFormat="1"/>
    <row r="51" spans="1:7" s="124" customFormat="1"/>
    <row r="58" spans="1:7">
      <c r="A58" s="101"/>
      <c r="E58" s="101"/>
    </row>
    <row r="60" spans="1:7">
      <c r="F60" s="125"/>
    </row>
    <row r="62" spans="1:7">
      <c r="G62" s="125"/>
    </row>
  </sheetData>
  <mergeCells count="5">
    <mergeCell ref="A44:I44"/>
    <mergeCell ref="A1:E1"/>
    <mergeCell ref="A12:E12"/>
    <mergeCell ref="A13:E13"/>
    <mergeCell ref="A14:E14"/>
  </mergeCells>
  <pageMargins left="0.70866141732283472" right="0.70866141732283472" top="0.74803149606299213" bottom="0.74803149606299213" header="0.31496062992125984" footer="0.31496062992125984"/>
  <pageSetup paperSize="9" fitToHeight="0" orientation="portrait" r:id="rId1"/>
  <headerFooter>
    <oddHeader>&amp;F</oddHeader>
    <oddFooter>&amp;A</oddFooter>
  </headerFooter>
  <rowBreaks count="1" manualBreakCount="1">
    <brk id="14" max="16383" man="1"/>
  </rowBreaks>
  <colBreaks count="1" manualBreakCount="1">
    <brk id="5" max="13"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2"/>
  <sheetViews>
    <sheetView zoomScaleNormal="100" workbookViewId="0">
      <selection activeCell="A19" sqref="A19"/>
    </sheetView>
  </sheetViews>
  <sheetFormatPr baseColWidth="10" defaultRowHeight="15"/>
  <cols>
    <col min="1" max="1" width="54.140625" style="76" customWidth="1"/>
    <col min="2" max="4" width="15.7109375" style="76" customWidth="1"/>
    <col min="5" max="16384" width="11.42578125" style="76"/>
  </cols>
  <sheetData>
    <row r="1" spans="1:9" s="101" customFormat="1" ht="33.75" customHeight="1">
      <c r="A1" s="355" t="s">
        <v>605</v>
      </c>
      <c r="B1" s="355"/>
      <c r="C1" s="355"/>
      <c r="D1" s="355"/>
      <c r="E1" s="159"/>
    </row>
    <row r="2" spans="1:9" s="101" customFormat="1">
      <c r="A2" s="111"/>
      <c r="E2" s="112"/>
    </row>
    <row r="3" spans="1:9" s="101" customFormat="1" ht="51">
      <c r="A3" s="132"/>
      <c r="B3" s="128" t="s">
        <v>340</v>
      </c>
      <c r="C3" s="315" t="s">
        <v>335</v>
      </c>
      <c r="D3" s="112"/>
    </row>
    <row r="4" spans="1:9" s="101" customFormat="1">
      <c r="A4" s="193" t="s">
        <v>341</v>
      </c>
      <c r="B4" s="131">
        <v>23</v>
      </c>
      <c r="C4" s="322">
        <v>14</v>
      </c>
      <c r="D4" s="117"/>
      <c r="E4" s="114"/>
      <c r="F4" s="114"/>
      <c r="G4" s="114"/>
      <c r="H4" s="114"/>
    </row>
    <row r="5" spans="1:9" s="101" customFormat="1">
      <c r="A5" s="193" t="s">
        <v>342</v>
      </c>
      <c r="B5" s="131">
        <v>5</v>
      </c>
      <c r="C5" s="322">
        <v>3</v>
      </c>
      <c r="E5" s="114"/>
      <c r="F5" s="114"/>
      <c r="G5" s="114"/>
      <c r="H5" s="114"/>
    </row>
    <row r="6" spans="1:9" s="101" customFormat="1">
      <c r="A6" s="193" t="s">
        <v>343</v>
      </c>
      <c r="B6" s="131">
        <v>13</v>
      </c>
      <c r="C6" s="322">
        <v>8</v>
      </c>
      <c r="E6" s="114"/>
      <c r="F6" s="114"/>
      <c r="G6" s="114"/>
      <c r="H6" s="114"/>
    </row>
    <row r="7" spans="1:9" s="101" customFormat="1">
      <c r="A7" s="193" t="s">
        <v>344</v>
      </c>
      <c r="B7" s="131">
        <v>2</v>
      </c>
      <c r="C7" s="322">
        <v>1</v>
      </c>
      <c r="D7" s="116"/>
      <c r="E7" s="114"/>
      <c r="F7" s="114"/>
      <c r="G7" s="114"/>
      <c r="H7" s="114"/>
    </row>
    <row r="8" spans="1:9" s="120" customFormat="1" ht="18" customHeight="1">
      <c r="A8" s="194" t="s">
        <v>345</v>
      </c>
      <c r="B8" s="118">
        <v>34</v>
      </c>
      <c r="C8" s="323">
        <v>19</v>
      </c>
      <c r="D8" s="119"/>
      <c r="E8" s="114"/>
      <c r="F8" s="114"/>
      <c r="G8" s="114"/>
      <c r="H8" s="114"/>
    </row>
    <row r="9" spans="1:9" s="120" customFormat="1">
      <c r="A9" s="121"/>
      <c r="B9" s="121"/>
      <c r="C9" s="121"/>
      <c r="D9" s="121"/>
      <c r="E9" s="121"/>
      <c r="F9" s="121"/>
      <c r="G9" s="121"/>
      <c r="H9" s="121"/>
      <c r="I9" s="121"/>
    </row>
    <row r="10" spans="1:9" s="101" customFormat="1" ht="43.5" customHeight="1">
      <c r="A10" s="359" t="s">
        <v>413</v>
      </c>
      <c r="B10" s="359"/>
      <c r="C10" s="359"/>
      <c r="D10" s="359"/>
      <c r="E10" s="96"/>
      <c r="F10" s="96"/>
      <c r="G10" s="96"/>
      <c r="H10" s="96"/>
      <c r="I10" s="96"/>
    </row>
    <row r="11" spans="1:9" s="101" customFormat="1" ht="30.75" customHeight="1">
      <c r="A11" s="359" t="s">
        <v>339</v>
      </c>
      <c r="B11" s="359"/>
      <c r="C11" s="359"/>
      <c r="D11" s="359"/>
      <c r="E11" s="96"/>
    </row>
    <row r="12" spans="1:9" s="101" customFormat="1" ht="27" customHeight="1">
      <c r="A12" s="358" t="s">
        <v>414</v>
      </c>
      <c r="B12" s="358"/>
      <c r="C12" s="358"/>
      <c r="D12" s="358"/>
      <c r="E12" s="158"/>
      <c r="F12" s="116"/>
    </row>
  </sheetData>
  <mergeCells count="4">
    <mergeCell ref="A1:D1"/>
    <mergeCell ref="A10:D10"/>
    <mergeCell ref="A11:D11"/>
    <mergeCell ref="A12:D12"/>
  </mergeCells>
  <pageMargins left="0.70866141732283472" right="0.70866141732283472" top="0.74803149606299213" bottom="0.74803149606299213" header="0.31496062992125984" footer="0.31496062992125984"/>
  <pageSetup paperSize="9" scale="86" fitToHeight="0" orientation="portrait" r:id="rId1"/>
  <headerFooter>
    <oddHeader>&amp;F</oddHeader>
    <oddFooter>&amp;A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6"/>
  <sheetViews>
    <sheetView zoomScaleNormal="100" workbookViewId="0">
      <selection activeCell="C10" sqref="C10"/>
    </sheetView>
  </sheetViews>
  <sheetFormatPr baseColWidth="10" defaultRowHeight="15"/>
  <cols>
    <col min="1" max="1" width="71.42578125" style="76" customWidth="1"/>
    <col min="2" max="2" width="11.42578125" style="76" customWidth="1"/>
    <col min="3" max="3" width="11.42578125" style="76"/>
    <col min="4" max="5" width="16.85546875" style="76" customWidth="1"/>
    <col min="6" max="6" width="19" style="76" customWidth="1"/>
    <col min="7" max="16384" width="11.42578125" style="76"/>
  </cols>
  <sheetData>
    <row r="1" spans="1:7">
      <c r="A1" s="106" t="s">
        <v>555</v>
      </c>
      <c r="B1" s="106"/>
    </row>
    <row r="3" spans="1:7" ht="93.75" customHeight="1">
      <c r="A3" s="361"/>
      <c r="B3" s="367" t="s">
        <v>357</v>
      </c>
      <c r="C3" s="368"/>
      <c r="D3" s="363" t="s">
        <v>552</v>
      </c>
      <c r="E3" s="365" t="s">
        <v>415</v>
      </c>
      <c r="F3" s="365" t="s">
        <v>579</v>
      </c>
    </row>
    <row r="4" spans="1:7" ht="18.75" customHeight="1">
      <c r="A4" s="362"/>
      <c r="B4" s="154">
        <v>2024</v>
      </c>
      <c r="C4" s="154">
        <v>2023</v>
      </c>
      <c r="D4" s="364"/>
      <c r="E4" s="366"/>
      <c r="F4" s="366"/>
    </row>
    <row r="5" spans="1:7">
      <c r="A5" s="157" t="s">
        <v>22</v>
      </c>
      <c r="B5" s="155">
        <v>29482</v>
      </c>
      <c r="C5" s="155">
        <v>28943</v>
      </c>
      <c r="D5" s="190" t="s">
        <v>416</v>
      </c>
      <c r="E5" s="156">
        <f>(B5-C5)/C5</f>
        <v>1.86228103513803E-2</v>
      </c>
      <c r="F5" s="156" t="s">
        <v>580</v>
      </c>
      <c r="G5" s="88"/>
    </row>
    <row r="6" spans="1:7">
      <c r="A6" s="157" t="s">
        <v>21</v>
      </c>
      <c r="B6" s="155">
        <v>27866</v>
      </c>
      <c r="C6" s="155">
        <v>27589</v>
      </c>
      <c r="D6" s="229" t="s">
        <v>417</v>
      </c>
      <c r="E6" s="156">
        <f t="shared" ref="E6:E10" si="0">(B6-C6)/C6</f>
        <v>1.0040233426365581E-2</v>
      </c>
      <c r="F6" s="156" t="s">
        <v>581</v>
      </c>
      <c r="G6" s="88"/>
    </row>
    <row r="7" spans="1:7">
      <c r="A7" s="157" t="s">
        <v>25</v>
      </c>
      <c r="B7" s="155">
        <v>11512</v>
      </c>
      <c r="C7" s="155">
        <v>10660</v>
      </c>
      <c r="D7" s="190" t="s">
        <v>416</v>
      </c>
      <c r="E7" s="156">
        <f t="shared" si="0"/>
        <v>7.99249530956848E-2</v>
      </c>
      <c r="F7" s="156" t="s">
        <v>582</v>
      </c>
      <c r="G7" s="88"/>
    </row>
    <row r="8" spans="1:7">
      <c r="A8" s="157" t="s">
        <v>24</v>
      </c>
      <c r="B8" s="155">
        <v>8072</v>
      </c>
      <c r="C8" s="155">
        <v>7168</v>
      </c>
      <c r="D8" s="190" t="s">
        <v>416</v>
      </c>
      <c r="E8" s="156">
        <f t="shared" si="0"/>
        <v>0.12611607142857142</v>
      </c>
      <c r="F8" s="156" t="s">
        <v>583</v>
      </c>
      <c r="G8" s="88"/>
    </row>
    <row r="9" spans="1:7">
      <c r="A9" s="157" t="s">
        <v>38</v>
      </c>
      <c r="B9" s="155">
        <v>22123</v>
      </c>
      <c r="C9" s="155">
        <v>20880</v>
      </c>
      <c r="D9" s="190" t="s">
        <v>416</v>
      </c>
      <c r="E9" s="156">
        <f t="shared" si="0"/>
        <v>5.9530651340996166E-2</v>
      </c>
      <c r="F9" s="156" t="s">
        <v>583</v>
      </c>
      <c r="G9" s="88"/>
    </row>
    <row r="10" spans="1:7">
      <c r="A10" s="157" t="s">
        <v>23</v>
      </c>
      <c r="B10" s="155">
        <v>11013</v>
      </c>
      <c r="C10" s="155">
        <v>10057</v>
      </c>
      <c r="D10" s="190" t="s">
        <v>416</v>
      </c>
      <c r="E10" s="156">
        <f t="shared" si="0"/>
        <v>9.5058168439892607E-2</v>
      </c>
      <c r="F10" s="156" t="s">
        <v>584</v>
      </c>
      <c r="G10" s="88"/>
    </row>
    <row r="12" spans="1:7" ht="29.25" customHeight="1">
      <c r="A12" s="360" t="s">
        <v>553</v>
      </c>
      <c r="B12" s="360"/>
      <c r="C12" s="360"/>
      <c r="D12" s="360"/>
      <c r="E12" s="360"/>
      <c r="F12" s="360"/>
    </row>
    <row r="13" spans="1:7">
      <c r="A13" s="360" t="s">
        <v>585</v>
      </c>
      <c r="B13" s="360"/>
      <c r="C13" s="360"/>
      <c r="D13" s="360"/>
      <c r="E13" s="360"/>
      <c r="F13" s="360"/>
    </row>
    <row r="14" spans="1:7">
      <c r="A14" s="77" t="s">
        <v>544</v>
      </c>
      <c r="B14" s="77"/>
    </row>
    <row r="15" spans="1:7">
      <c r="A15" s="78" t="s">
        <v>297</v>
      </c>
      <c r="B15" s="78"/>
    </row>
    <row r="16" spans="1:7">
      <c r="A16" s="167" t="s">
        <v>543</v>
      </c>
      <c r="B16" s="167"/>
    </row>
  </sheetData>
  <mergeCells count="7">
    <mergeCell ref="A12:F12"/>
    <mergeCell ref="A13:F13"/>
    <mergeCell ref="A3:A4"/>
    <mergeCell ref="D3:D4"/>
    <mergeCell ref="E3:E4"/>
    <mergeCell ref="B3:C3"/>
    <mergeCell ref="F3:F4"/>
  </mergeCells>
  <pageMargins left="0.70866141732283472" right="0.70866141732283472" top="0.74803149606299213" bottom="0.74803149606299213" header="0.31496062992125984" footer="0.31496062992125984"/>
  <pageSetup paperSize="9" scale="89" fitToHeight="0" orientation="landscape" r:id="rId1"/>
  <headerFooter>
    <oddHeader>&amp;F</oddHeader>
    <oddFooter>&amp;A</oddFooter>
  </headerFooter>
  <colBreaks count="1" manualBreakCount="1">
    <brk id="5"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8"/>
  <sheetViews>
    <sheetView zoomScaleNormal="100" workbookViewId="0">
      <selection activeCell="C10" sqref="C10"/>
    </sheetView>
  </sheetViews>
  <sheetFormatPr baseColWidth="10" defaultRowHeight="15"/>
  <cols>
    <col min="1" max="1" width="48.140625" style="102" customWidth="1"/>
    <col min="2" max="16384" width="11.42578125" style="102"/>
  </cols>
  <sheetData>
    <row r="1" spans="1:5">
      <c r="A1" s="185" t="s">
        <v>556</v>
      </c>
      <c r="B1" s="185"/>
      <c r="C1" s="185"/>
      <c r="D1" s="185"/>
      <c r="E1" s="185"/>
    </row>
    <row r="3" spans="1:5" ht="38.25">
      <c r="A3" s="162" t="s">
        <v>358</v>
      </c>
      <c r="B3" s="315" t="s">
        <v>359</v>
      </c>
      <c r="C3" s="315" t="s">
        <v>360</v>
      </c>
      <c r="D3" s="315" t="s">
        <v>361</v>
      </c>
      <c r="E3" s="315" t="s">
        <v>132</v>
      </c>
    </row>
    <row r="4" spans="1:5">
      <c r="A4" s="150" t="s">
        <v>301</v>
      </c>
      <c r="B4" s="220">
        <v>8</v>
      </c>
      <c r="C4" s="220">
        <v>17</v>
      </c>
      <c r="D4" s="220">
        <v>62</v>
      </c>
      <c r="E4" s="220">
        <v>13</v>
      </c>
    </row>
    <row r="5" spans="1:5">
      <c r="A5" s="150" t="s">
        <v>362</v>
      </c>
      <c r="B5" s="220">
        <v>7</v>
      </c>
      <c r="C5" s="220">
        <v>37</v>
      </c>
      <c r="D5" s="220">
        <v>48</v>
      </c>
      <c r="E5" s="220">
        <v>8</v>
      </c>
    </row>
    <row r="6" spans="1:5">
      <c r="A6" s="150" t="s">
        <v>365</v>
      </c>
      <c r="B6" s="220">
        <v>5</v>
      </c>
      <c r="C6" s="220">
        <v>13</v>
      </c>
      <c r="D6" s="220">
        <v>73</v>
      </c>
      <c r="E6" s="220">
        <v>9</v>
      </c>
    </row>
    <row r="7" spans="1:5" ht="25.5">
      <c r="A7" s="150" t="s">
        <v>406</v>
      </c>
      <c r="B7" s="220">
        <v>3</v>
      </c>
      <c r="C7" s="220">
        <v>7</v>
      </c>
      <c r="D7" s="220">
        <v>82</v>
      </c>
      <c r="E7" s="220">
        <v>9</v>
      </c>
    </row>
    <row r="8" spans="1:5">
      <c r="A8" s="150" t="s">
        <v>364</v>
      </c>
      <c r="B8" s="220">
        <v>10</v>
      </c>
      <c r="C8" s="220">
        <v>18</v>
      </c>
      <c r="D8" s="220">
        <v>63</v>
      </c>
      <c r="E8" s="220">
        <v>9</v>
      </c>
    </row>
    <row r="9" spans="1:5">
      <c r="A9" s="150" t="s">
        <v>367</v>
      </c>
      <c r="B9" s="220">
        <v>1</v>
      </c>
      <c r="C9" s="220">
        <v>3</v>
      </c>
      <c r="D9" s="220">
        <v>82</v>
      </c>
      <c r="E9" s="220">
        <v>13</v>
      </c>
    </row>
    <row r="10" spans="1:5">
      <c r="A10" s="150" t="s">
        <v>366</v>
      </c>
      <c r="B10" s="220">
        <v>1</v>
      </c>
      <c r="C10" s="220">
        <v>3</v>
      </c>
      <c r="D10" s="220">
        <v>85</v>
      </c>
      <c r="E10" s="220">
        <v>11</v>
      </c>
    </row>
    <row r="11" spans="1:5">
      <c r="A11" s="150" t="s">
        <v>540</v>
      </c>
      <c r="B11" s="220">
        <v>4</v>
      </c>
      <c r="C11" s="220">
        <v>12</v>
      </c>
      <c r="D11" s="220">
        <v>72</v>
      </c>
      <c r="E11" s="220">
        <v>13</v>
      </c>
    </row>
    <row r="12" spans="1:5">
      <c r="A12" s="150" t="s">
        <v>539</v>
      </c>
      <c r="B12" s="220">
        <v>4</v>
      </c>
      <c r="C12" s="220">
        <v>13</v>
      </c>
      <c r="D12" s="220">
        <v>71</v>
      </c>
      <c r="E12" s="220">
        <v>11</v>
      </c>
    </row>
    <row r="13" spans="1:5">
      <c r="A13" s="150" t="s">
        <v>363</v>
      </c>
      <c r="B13" s="220">
        <v>9</v>
      </c>
      <c r="C13" s="220">
        <v>15</v>
      </c>
      <c r="D13" s="220">
        <v>68</v>
      </c>
      <c r="E13" s="220">
        <v>9</v>
      </c>
    </row>
    <row r="14" spans="1:5">
      <c r="A14" s="312"/>
      <c r="B14" s="134"/>
      <c r="C14" s="134"/>
      <c r="D14" s="134"/>
      <c r="E14" s="134"/>
    </row>
    <row r="15" spans="1:5">
      <c r="A15" s="133" t="s">
        <v>554</v>
      </c>
      <c r="B15" s="134"/>
      <c r="C15" s="134"/>
      <c r="D15" s="134"/>
      <c r="E15" s="134"/>
    </row>
    <row r="16" spans="1:5" ht="33" customHeight="1">
      <c r="A16" s="359" t="s">
        <v>372</v>
      </c>
      <c r="B16" s="359"/>
      <c r="C16" s="359"/>
      <c r="D16" s="359"/>
      <c r="E16" s="359"/>
    </row>
    <row r="17" spans="1:5" ht="30" customHeight="1">
      <c r="A17" s="369" t="s">
        <v>373</v>
      </c>
      <c r="B17" s="369"/>
      <c r="C17" s="369"/>
      <c r="D17" s="369"/>
      <c r="E17" s="369"/>
    </row>
    <row r="18" spans="1:5" ht="29.25" customHeight="1">
      <c r="A18" s="370" t="s">
        <v>405</v>
      </c>
      <c r="B18" s="370"/>
      <c r="C18" s="370"/>
      <c r="D18" s="370"/>
      <c r="E18" s="370"/>
    </row>
  </sheetData>
  <mergeCells count="3">
    <mergeCell ref="A16:E16"/>
    <mergeCell ref="A17:E17"/>
    <mergeCell ref="A18:E18"/>
  </mergeCells>
  <pageMargins left="0.70866141732283472" right="0.70866141732283472" top="0.74803149606299213" bottom="0.74803149606299213" header="0.31496062992125984" footer="0.31496062992125984"/>
  <pageSetup paperSize="9" scale="74" fitToHeight="0" orientation="portrait" r:id="rId1"/>
  <headerFooter>
    <oddHeader>&amp;F</oddHeader>
    <oddFooter>&amp;A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8"/>
  <sheetViews>
    <sheetView zoomScaleNormal="100" workbookViewId="0">
      <selection activeCell="E9" sqref="E9"/>
    </sheetView>
  </sheetViews>
  <sheetFormatPr baseColWidth="10" defaultRowHeight="15"/>
  <cols>
    <col min="1" max="1" width="51.85546875" style="76" customWidth="1"/>
    <col min="2" max="7" width="17.5703125" style="76" customWidth="1"/>
    <col min="8" max="16384" width="11.42578125" style="76"/>
  </cols>
  <sheetData>
    <row r="1" spans="1:9">
      <c r="A1" s="106" t="s">
        <v>557</v>
      </c>
    </row>
    <row r="3" spans="1:9" ht="56.25" customHeight="1">
      <c r="A3" s="372"/>
      <c r="B3" s="373" t="s">
        <v>547</v>
      </c>
      <c r="C3" s="373" t="s">
        <v>375</v>
      </c>
      <c r="D3" s="373" t="s">
        <v>376</v>
      </c>
      <c r="E3" s="373" t="s">
        <v>377</v>
      </c>
      <c r="F3" s="373"/>
      <c r="G3" s="373"/>
    </row>
    <row r="4" spans="1:9" ht="30" customHeight="1">
      <c r="A4" s="372"/>
      <c r="B4" s="373"/>
      <c r="C4" s="373"/>
      <c r="D4" s="373"/>
      <c r="E4" s="169" t="s">
        <v>53</v>
      </c>
      <c r="F4" s="169" t="s">
        <v>311</v>
      </c>
      <c r="G4" s="169" t="s">
        <v>54</v>
      </c>
    </row>
    <row r="5" spans="1:9" ht="34.5" customHeight="1">
      <c r="A5" s="195" t="s">
        <v>309</v>
      </c>
      <c r="B5" s="246">
        <v>2.9</v>
      </c>
      <c r="C5" s="246">
        <v>3.9</v>
      </c>
      <c r="D5" s="252">
        <v>2</v>
      </c>
      <c r="E5" s="246">
        <v>36</v>
      </c>
      <c r="F5" s="245">
        <v>40</v>
      </c>
      <c r="G5" s="245">
        <v>27</v>
      </c>
    </row>
    <row r="6" spans="1:9">
      <c r="A6" s="196" t="s">
        <v>321</v>
      </c>
      <c r="B6" s="253">
        <v>1.9</v>
      </c>
      <c r="C6" s="253">
        <v>2.8</v>
      </c>
      <c r="D6" s="253">
        <v>1.2</v>
      </c>
      <c r="E6" s="253">
        <v>41</v>
      </c>
      <c r="F6" s="253">
        <v>57</v>
      </c>
      <c r="G6" s="253">
        <v>27</v>
      </c>
    </row>
    <row r="7" spans="1:9">
      <c r="A7" s="197" t="s">
        <v>320</v>
      </c>
      <c r="B7" s="254">
        <v>1.2</v>
      </c>
      <c r="C7" s="255">
        <v>1.4</v>
      </c>
      <c r="D7" s="255">
        <v>0.9</v>
      </c>
      <c r="E7" s="255">
        <v>26</v>
      </c>
      <c r="F7" s="255">
        <v>26</v>
      </c>
      <c r="G7" s="255" t="s">
        <v>32</v>
      </c>
    </row>
    <row r="8" spans="1:9">
      <c r="A8" s="157" t="s">
        <v>10</v>
      </c>
      <c r="B8" s="256">
        <v>2.2000000000000002</v>
      </c>
      <c r="C8" s="256">
        <v>3</v>
      </c>
      <c r="D8" s="257">
        <v>1.1000000000000001</v>
      </c>
      <c r="E8" s="257">
        <v>11</v>
      </c>
      <c r="F8" s="257" t="s">
        <v>32</v>
      </c>
      <c r="G8" s="257" t="s">
        <v>32</v>
      </c>
    </row>
    <row r="9" spans="1:9">
      <c r="A9" s="195" t="s">
        <v>310</v>
      </c>
      <c r="B9" s="258">
        <v>3.5</v>
      </c>
      <c r="C9" s="259">
        <v>4.9000000000000004</v>
      </c>
      <c r="D9" s="259">
        <v>2.2000000000000002</v>
      </c>
      <c r="E9" s="260">
        <v>24</v>
      </c>
      <c r="F9" s="260">
        <v>29</v>
      </c>
      <c r="G9" s="260">
        <v>20</v>
      </c>
    </row>
    <row r="10" spans="1:9">
      <c r="A10" s="196" t="s">
        <v>307</v>
      </c>
      <c r="B10" s="261">
        <v>1</v>
      </c>
      <c r="C10" s="253">
        <v>1.6</v>
      </c>
      <c r="D10" s="253">
        <v>0.8</v>
      </c>
      <c r="E10" s="253">
        <v>33</v>
      </c>
      <c r="F10" s="253">
        <v>57</v>
      </c>
      <c r="G10" s="253">
        <v>24</v>
      </c>
    </row>
    <row r="11" spans="1:9">
      <c r="A11" s="196" t="s">
        <v>308</v>
      </c>
      <c r="B11" s="261">
        <v>2.9</v>
      </c>
      <c r="C11" s="261">
        <v>4.2</v>
      </c>
      <c r="D11" s="253">
        <v>1.8</v>
      </c>
      <c r="E11" s="253">
        <v>22</v>
      </c>
      <c r="F11" s="253">
        <v>25</v>
      </c>
      <c r="G11" s="253">
        <v>17</v>
      </c>
    </row>
    <row r="12" spans="1:9">
      <c r="A12" s="157" t="s">
        <v>13</v>
      </c>
      <c r="B12" s="257">
        <v>5.5</v>
      </c>
      <c r="C12" s="257">
        <v>6.6</v>
      </c>
      <c r="D12" s="257">
        <v>3.7</v>
      </c>
      <c r="E12" s="262">
        <v>11</v>
      </c>
      <c r="F12" s="257" t="s">
        <v>32</v>
      </c>
      <c r="G12" s="257" t="s">
        <v>32</v>
      </c>
    </row>
    <row r="13" spans="1:9" ht="15" customHeight="1">
      <c r="A13" s="157" t="s">
        <v>14</v>
      </c>
      <c r="B13" s="257">
        <v>0.5</v>
      </c>
      <c r="C13" s="256">
        <v>0.83</v>
      </c>
      <c r="D13" s="257">
        <v>0.2</v>
      </c>
      <c r="E13" s="257">
        <v>27</v>
      </c>
      <c r="F13" s="257">
        <v>39</v>
      </c>
      <c r="G13" s="257">
        <v>18</v>
      </c>
    </row>
    <row r="14" spans="1:9">
      <c r="A14" s="157" t="s">
        <v>15</v>
      </c>
      <c r="B14" s="257">
        <v>1.6</v>
      </c>
      <c r="C14" s="256">
        <v>2.7</v>
      </c>
      <c r="D14" s="257">
        <v>0.6</v>
      </c>
      <c r="E14" s="257">
        <v>12</v>
      </c>
      <c r="F14" s="257">
        <v>16</v>
      </c>
      <c r="G14" s="257">
        <v>5</v>
      </c>
    </row>
    <row r="15" spans="1:9">
      <c r="B15" s="79"/>
      <c r="C15" s="80"/>
      <c r="D15" s="81"/>
    </row>
    <row r="16" spans="1:9" ht="26.25" customHeight="1">
      <c r="A16" s="371" t="s">
        <v>607</v>
      </c>
      <c r="B16" s="371"/>
      <c r="C16" s="371"/>
      <c r="D16" s="371"/>
      <c r="E16" s="371"/>
      <c r="F16" s="371"/>
      <c r="G16" s="371"/>
      <c r="H16" s="161"/>
      <c r="I16" s="161"/>
    </row>
    <row r="17" spans="1:9">
      <c r="A17" s="83" t="s">
        <v>297</v>
      </c>
      <c r="B17" s="82"/>
      <c r="C17" s="82"/>
      <c r="D17" s="82"/>
      <c r="E17" s="82"/>
      <c r="F17" s="82"/>
      <c r="G17" s="82"/>
      <c r="H17" s="82"/>
      <c r="I17" s="82"/>
    </row>
    <row r="18" spans="1:9">
      <c r="A18" s="166" t="s">
        <v>404</v>
      </c>
      <c r="B18" s="82"/>
      <c r="C18" s="82"/>
      <c r="D18" s="82"/>
      <c r="E18" s="82"/>
      <c r="F18" s="82"/>
      <c r="G18" s="82"/>
      <c r="H18" s="82"/>
      <c r="I18" s="82"/>
    </row>
  </sheetData>
  <mergeCells count="6">
    <mergeCell ref="A16:G16"/>
    <mergeCell ref="A3:A4"/>
    <mergeCell ref="C3:C4"/>
    <mergeCell ref="D3:D4"/>
    <mergeCell ref="E3:G3"/>
    <mergeCell ref="B3:B4"/>
  </mergeCells>
  <pageMargins left="0.70866141732283472" right="0.70866141732283472" top="0.74803149606299213" bottom="0.74803149606299213" header="0.31496062992125984" footer="0.31496062992125984"/>
  <pageSetup paperSize="9" scale="83" fitToHeight="0" orientation="landscape" r:id="rId1"/>
  <headerFooter>
    <oddHeader>&amp;F</oddHeader>
    <oddFooter>&amp;A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19</vt:i4>
      </vt:variant>
      <vt:variant>
        <vt:lpstr>Plages nommées</vt:lpstr>
      </vt:variant>
      <vt:variant>
        <vt:i4>16</vt:i4>
      </vt:variant>
    </vt:vector>
  </HeadingPairs>
  <TitlesOfParts>
    <vt:vector size="35" baseType="lpstr">
      <vt:lpstr>Feuil1</vt:lpstr>
      <vt:lpstr>Sorties_reg</vt:lpstr>
      <vt:lpstr>Figure 1</vt:lpstr>
      <vt:lpstr>Figure 2</vt:lpstr>
      <vt:lpstr>Figure 3</vt:lpstr>
      <vt:lpstr>Figure 4</vt:lpstr>
      <vt:lpstr>Figure 5</vt:lpstr>
      <vt:lpstr>Figure 6</vt:lpstr>
      <vt:lpstr>Figure 7</vt:lpstr>
      <vt:lpstr>Figure 8</vt:lpstr>
      <vt:lpstr>Figure 9</vt:lpstr>
      <vt:lpstr>Figure 10</vt:lpstr>
      <vt:lpstr>Figure 11</vt:lpstr>
      <vt:lpstr>Figures 12</vt:lpstr>
      <vt:lpstr>Figure 13</vt:lpstr>
      <vt:lpstr>Figure 14</vt:lpstr>
      <vt:lpstr>Figure 15</vt:lpstr>
      <vt:lpstr>Figure 16</vt:lpstr>
      <vt:lpstr>Figures complémentaires</vt:lpstr>
      <vt:lpstr>'Figure 1'!Zone_d_impression</vt:lpstr>
      <vt:lpstr>'Figure 10'!Zone_d_impression</vt:lpstr>
      <vt:lpstr>'Figure 11'!Zone_d_impression</vt:lpstr>
      <vt:lpstr>'Figure 13'!Zone_d_impression</vt:lpstr>
      <vt:lpstr>'Figure 14'!Zone_d_impression</vt:lpstr>
      <vt:lpstr>'Figure 15'!Zone_d_impression</vt:lpstr>
      <vt:lpstr>'Figure 16'!Zone_d_impression</vt:lpstr>
      <vt:lpstr>'Figure 2'!Zone_d_impression</vt:lpstr>
      <vt:lpstr>'Figure 3'!Zone_d_impression</vt:lpstr>
      <vt:lpstr>'Figure 4'!Zone_d_impression</vt:lpstr>
      <vt:lpstr>'Figure 5'!Zone_d_impression</vt:lpstr>
      <vt:lpstr>'Figure 7'!Zone_d_impression</vt:lpstr>
      <vt:lpstr>'Figure 8'!Zone_d_impression</vt:lpstr>
      <vt:lpstr>'Figure 9'!Zone_d_impression</vt:lpstr>
      <vt:lpstr>'Figures 12'!Zone_d_impression</vt:lpstr>
      <vt:lpstr>'Figures complémentaires'!Zone_d_impression</vt:lpstr>
    </vt:vector>
  </TitlesOfParts>
  <Company>DRCPN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ZILLONIZ Sandra</dc:creator>
  <cp:lastModifiedBy>BERSON Cecile</cp:lastModifiedBy>
  <cp:lastPrinted>2025-10-27T13:00:58Z</cp:lastPrinted>
  <dcterms:created xsi:type="dcterms:W3CDTF">2024-08-28T09:10:58Z</dcterms:created>
  <dcterms:modified xsi:type="dcterms:W3CDTF">2025-12-17T16:03:56Z</dcterms:modified>
</cp:coreProperties>
</file>