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ArboSSMSI\6-Communication\65- Publications\COLLECTIONS\Analyses et infos rapides\Info rapide n°27 - Les violences conjugales en 2022\"/>
    </mc:Choice>
  </mc:AlternateContent>
  <bookViews>
    <workbookView xWindow="0" yWindow="0" windowWidth="14370" windowHeight="7380" tabRatio="500" activeTab="3"/>
  </bookViews>
  <sheets>
    <sheet name="Figure 1" sheetId="1" r:id="rId1"/>
    <sheet name="Figure 2" sheetId="2" r:id="rId2"/>
    <sheet name="Figure 3" sheetId="3" r:id="rId3"/>
    <sheet name="Figure 4" sheetId="4" r:id="rId4"/>
    <sheet name="Figure 5" sheetId="5" r:id="rId5"/>
    <sheet name="Figure 6" sheetId="6" r:id="rId6"/>
    <sheet name="Figure 7" sheetId="7" r:id="rId7"/>
    <sheet name="Figure complémentaire 1" sheetId="10" r:id="rId8"/>
    <sheet name="Figure complémentaire 2" sheetId="9" r:id="rId9"/>
    <sheet name="Figure complémentaire 3" sheetId="11" r:id="rId10"/>
    <sheet name="Figure complémentaire 4" sheetId="13" r:id="rId11"/>
    <sheet name="Figure complémentaire 5" sheetId="15" r:id="rId12"/>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B20" i="6" l="1"/>
  <c r="G28" i="1"/>
  <c r="G22" i="1"/>
  <c r="G23" i="1"/>
  <c r="G24" i="1"/>
  <c r="B20" i="1"/>
  <c r="G27" i="1"/>
  <c r="G26" i="1"/>
  <c r="G25" i="1"/>
  <c r="B15" i="6" l="1"/>
  <c r="B6" i="6"/>
  <c r="G19" i="1" l="1"/>
  <c r="C6" i="2" l="1"/>
  <c r="D6" i="2"/>
  <c r="D9" i="2" s="1"/>
  <c r="E6" i="2"/>
  <c r="F6" i="2"/>
  <c r="G6" i="2"/>
  <c r="H6" i="2"/>
  <c r="C8" i="2"/>
  <c r="D8" i="2"/>
  <c r="E8" i="2"/>
  <c r="F8" i="2"/>
  <c r="G8" i="2"/>
  <c r="C7" i="2"/>
  <c r="D7" i="2"/>
  <c r="E7" i="2"/>
  <c r="F7" i="2"/>
  <c r="G7" i="2"/>
  <c r="B6" i="2"/>
  <c r="F9" i="2" l="1"/>
  <c r="C9" i="2"/>
  <c r="G9" i="2"/>
  <c r="E9" i="2"/>
  <c r="B15" i="1"/>
  <c r="G13" i="1" l="1"/>
  <c r="G14" i="1"/>
  <c r="G21" i="1"/>
  <c r="G18" i="1"/>
  <c r="G17" i="1"/>
  <c r="G16" i="1"/>
  <c r="G12" i="1"/>
  <c r="G11" i="1"/>
  <c r="G10" i="1"/>
  <c r="G9" i="1"/>
  <c r="G8" i="1"/>
  <c r="G7" i="1"/>
  <c r="B6" i="1"/>
  <c r="G15" i="1"/>
  <c r="G20" i="1" l="1"/>
  <c r="B5" i="1"/>
  <c r="G6" i="1"/>
  <c r="C22" i="1" l="1"/>
  <c r="C23" i="1"/>
  <c r="C24" i="1"/>
  <c r="C28" i="1"/>
  <c r="C27" i="1"/>
  <c r="C26" i="1"/>
  <c r="C25" i="1"/>
  <c r="G5" i="1"/>
  <c r="B5" i="6"/>
  <c r="C28" i="6" l="1"/>
  <c r="C22" i="6"/>
  <c r="C23" i="6"/>
  <c r="C24" i="6"/>
  <c r="C10" i="6"/>
  <c r="C25" i="6"/>
  <c r="C20" i="6"/>
  <c r="C11" i="6"/>
  <c r="C26" i="6"/>
  <c r="C27" i="6"/>
  <c r="C21" i="6"/>
  <c r="C12" i="6"/>
  <c r="C6" i="6"/>
  <c r="C15" i="6"/>
  <c r="C16" i="6"/>
  <c r="C17" i="6"/>
  <c r="O7" i="3"/>
  <c r="H8" i="2"/>
  <c r="H7" i="2"/>
  <c r="H9" i="2" l="1"/>
  <c r="C10" i="1"/>
  <c r="C12" i="1"/>
  <c r="C17" i="1"/>
  <c r="C15" i="1"/>
  <c r="C11" i="1"/>
  <c r="C16" i="1"/>
  <c r="C21" i="1"/>
  <c r="C20" i="1"/>
  <c r="C6" i="1"/>
</calcChain>
</file>

<file path=xl/sharedStrings.xml><?xml version="1.0" encoding="utf-8"?>
<sst xmlns="http://schemas.openxmlformats.org/spreadsheetml/2006/main" count="465" uniqueCount="283">
  <si>
    <t>Victimes enregistrées en 2021</t>
  </si>
  <si>
    <t>Part de Femmes (%)</t>
  </si>
  <si>
    <t>Victimes françaises (%)</t>
  </si>
  <si>
    <t>Nombre</t>
  </si>
  <si>
    <t>Répartition</t>
  </si>
  <si>
    <t>Total</t>
  </si>
  <si>
    <t>Violences physiques et administration de substances nuisibles</t>
  </si>
  <si>
    <t>Homicide*</t>
  </si>
  <si>
    <t>Torture ou acte de barbarie par conjoint</t>
  </si>
  <si>
    <t>Violences sexuelles</t>
  </si>
  <si>
    <t>Viol ou tentative de viol</t>
  </si>
  <si>
    <t>Violences verbales ou psychologiques</t>
  </si>
  <si>
    <t>Harcèlement</t>
  </si>
  <si>
    <t>Menace</t>
  </si>
  <si>
    <t>Injure, diffamation</t>
  </si>
  <si>
    <t>Faits antérieurs à l'année N</t>
  </si>
  <si>
    <t>Faits commis l'année de l'enregistrement (N)</t>
  </si>
  <si>
    <t>Total des faits enregistrés sur l'année</t>
  </si>
  <si>
    <t>Évolution pour les victimes de faits antérieurs à l'année N</t>
  </si>
  <si>
    <t>Évolution pour les victimes de faits commis l'année N (%)</t>
  </si>
  <si>
    <t>Évolution de l'ensemble des victimes (%)</t>
  </si>
  <si>
    <t>15 -19</t>
  </si>
  <si>
    <t xml:space="preserve">20-24 </t>
  </si>
  <si>
    <t xml:space="preserve">25-29 </t>
  </si>
  <si>
    <t xml:space="preserve">30-34 </t>
  </si>
  <si>
    <t xml:space="preserve">35-39 </t>
  </si>
  <si>
    <t xml:space="preserve">40-44 </t>
  </si>
  <si>
    <t xml:space="preserve">45-49 </t>
  </si>
  <si>
    <t xml:space="preserve">50-54 </t>
  </si>
  <si>
    <t xml:space="preserve">55-59 </t>
  </si>
  <si>
    <t xml:space="preserve">60-64 </t>
  </si>
  <si>
    <t xml:space="preserve">65-69 </t>
  </si>
  <si>
    <t xml:space="preserve">70-74 </t>
  </si>
  <si>
    <t>75 et +</t>
  </si>
  <si>
    <t>Violences physiques</t>
  </si>
  <si>
    <t>Part de femmes</t>
  </si>
  <si>
    <t>Femmes de 15 à 64 ans</t>
  </si>
  <si>
    <t>France</t>
  </si>
  <si>
    <t>Commune rurale</t>
  </si>
  <si>
    <t xml:space="preserve"> de 2 000 à 4 999 habitants</t>
  </si>
  <si>
    <t xml:space="preserve"> de 5 000 à 9 999 habitants</t>
  </si>
  <si>
    <t xml:space="preserve"> de 10 000 à 19 999 habitants</t>
  </si>
  <si>
    <t xml:space="preserve"> de 20 000 à 49 999 habitants</t>
  </si>
  <si>
    <t xml:space="preserve"> de 50 000 à 99 999 habitants</t>
  </si>
  <si>
    <t xml:space="preserve"> de 100 000 à 199 999 habitants</t>
  </si>
  <si>
    <t xml:space="preserve"> de 200 000 à 1 999 999 habitants</t>
  </si>
  <si>
    <t>Unité urbaine de Paris</t>
  </si>
  <si>
    <t>N°</t>
  </si>
  <si>
    <t>Département</t>
  </si>
  <si>
    <t>Victimes pour 1 000 habitantes de 15 à 64 ans</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</si>
  <si>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</si>
  <si>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</si>
  <si>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</si>
  <si>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</si>
  <si>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</si>
  <si>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</si>
  <si>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</si>
  <si>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</si>
  <si>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</si>
  <si>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</si>
  <si>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</si>
  <si>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</si>
  <si>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</si>
  <si>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</si>
  <si>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</si>
  <si>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</si>
  <si>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</si>
  <si>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</si>
  <si>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</si>
  <si>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Côte-d Or</t>
  </si>
  <si>
    <t>Côtes-d Armor</t>
  </si>
  <si>
    <t>Creuse</t>
  </si>
  <si>
    <t>Dordogne</t>
  </si>
  <si>
    <t>Doubs</t>
  </si>
  <si>
    <t>Drôme</t>
  </si>
  <si>
    <t>Eure</t>
  </si>
  <si>
    <t>Eure-et-Loir</t>
  </si>
  <si>
    <t>Finistère</t>
  </si>
  <si>
    <t>2A</t>
  </si>
  <si>
    <t>Corse-du-Sud</t>
  </si>
  <si>
    <t>2B</t>
  </si>
  <si>
    <t>Haute-Corse</t>
  </si>
  <si>
    <t>Gard</t>
  </si>
  <si>
    <t>Haute-Garonne</t>
  </si>
  <si>
    <t>Gers</t>
  </si>
  <si>
    <t>Gironde</t>
  </si>
  <si>
    <t>Hérault</t>
  </si>
  <si>
    <t>Île-et-Vilaine</t>
  </si>
  <si>
    <t>Indre</t>
  </si>
  <si>
    <t>Indre-et-Loire</t>
  </si>
  <si>
    <t>Isère</t>
  </si>
  <si>
    <t>Jura</t>
  </si>
  <si>
    <t>Landes</t>
  </si>
  <si>
    <t>Loi-et-Cher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</si>
  <si>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</si>
  <si>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</si>
  <si>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</si>
  <si>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</si>
  <si>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</si>
  <si>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</si>
  <si>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</si>
  <si>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</si>
  <si>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</si>
  <si>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</si>
  <si>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</si>
  <si>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</si>
  <si>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</si>
  <si>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</si>
  <si>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</si>
  <si>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</si>
  <si>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</si>
  <si>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</si>
  <si>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</si>
  <si>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</si>
  <si>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</si>
  <si>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</si>
  <si>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</si>
  <si>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</si>
  <si>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</si>
  <si>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</si>
  <si>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</si>
  <si>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</si>
  <si>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</si>
  <si>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</si>
  <si>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</si>
  <si>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</si>
  <si>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</si>
  <si>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</si>
  <si>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</si>
  <si>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</si>
  <si>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</si>
  <si>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</si>
  <si>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</si>
  <si>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</si>
  <si>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</si>
  <si>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</si>
  <si>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</si>
  <si>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</si>
  <si>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</si>
  <si>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</si>
  <si>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</si>
  <si>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</si>
  <si>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</si>
  <si>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</si>
  <si>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</si>
  <si>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</si>
  <si>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</si>
  <si>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 Oise</t>
  </si>
  <si>
    <t>Guadeloupe</t>
  </si>
  <si>
    <t>Martinique</t>
  </si>
  <si>
    <t>Guyane</t>
  </si>
  <si>
    <t>La Réunion</t>
  </si>
  <si>
    <t>Mayotte</t>
  </si>
  <si>
    <t>Part d'hommes (%)</t>
  </si>
  <si>
    <t>Part de mis en cause français (%)</t>
  </si>
  <si>
    <t>Menaces</t>
  </si>
  <si>
    <t>Injures, diffamations</t>
  </si>
  <si>
    <t>15-19</t>
  </si>
  <si>
    <t>20-24</t>
  </si>
  <si>
    <t>25-29</t>
  </si>
  <si>
    <t>30-34</t>
  </si>
  <si>
    <t>35-39</t>
  </si>
  <si>
    <t>40-44</t>
  </si>
  <si>
    <t>45-49</t>
  </si>
  <si>
    <t>50-54</t>
  </si>
  <si>
    <t>55-59</t>
  </si>
  <si>
    <t>60-64</t>
  </si>
  <si>
    <t>65 et +</t>
  </si>
  <si>
    <t>Victimes</t>
  </si>
  <si>
    <t>Mis en cause</t>
  </si>
  <si>
    <t>Violences psychologiques</t>
  </si>
  <si>
    <t>Enquête européenne Gender Based Violence Survey (Genese) 2021</t>
  </si>
  <si>
    <t xml:space="preserve">Questionnaire phase 1 : recensement des violences physiques, sexuelles et psychologiques </t>
  </si>
  <si>
    <t>Violences physiques (1 question)</t>
  </si>
  <si>
    <r>
      <rPr>
        <sz val="11"/>
        <color rgb="FF000000"/>
        <rFont val="Calibri"/>
        <family val="2"/>
        <charset val="1"/>
      </rPr>
      <t xml:space="preserve">« Est-il arrivé qu’une personne vous </t>
    </r>
    <r>
      <rPr>
        <sz val="9"/>
        <color rgb="FF242021"/>
        <rFont val="Calibri"/>
        <family val="2"/>
        <charset val="1"/>
      </rPr>
      <t xml:space="preserve"> </t>
    </r>
    <r>
      <rPr>
        <sz val="11"/>
        <color rgb="FF242021"/>
        <rFont val="Calibri"/>
        <family val="2"/>
        <charset val="1"/>
      </rPr>
      <t>gifle, vous frappe, vous donne des coups ou vous fasse subir intentionnellement toute autre violence physique en dehors de faits à caractère sexuel ?"»</t>
    </r>
  </si>
  <si>
    <t>Violences sexuelles (5 questions)</t>
  </si>
  <si>
    <t>« Est-il arrivé qu’une personne vous impose un rapport sexuel forcé en utilisant la violence, les menaces, la contrainte ou la surprise ? »</t>
  </si>
  <si>
    <t>« Est-il arrivé qu’une personne tente de vous imposer un rapport sexuel forcé en utilisant la violence, les menaces, la contrainte ou la surprise ? »</t>
  </si>
  <si>
    <t>« Est-il arrivé qu’une personne vous impose de subir ou de faire des attouchements au niveau du sexe ? »</t>
  </si>
  <si>
    <t xml:space="preserve">« Est-il arrivé qu’une personne vous intimide, vous offense ou vous mette mal à l’aise avec des propos ou des attitudes à caractère sexuel répétés ou en vous faisant des propositions sexuelles insistantes ? »     </t>
  </si>
  <si>
    <t xml:space="preserve"> «Est-il arrivé qu’un personne touche contre votre gré vos fesses, votre poitrine, vos hanches, se frotte ou se colle contre vous ou vous coince pour vous embrasser ? »</t>
  </si>
  <si>
    <t>Violences psychologiques (1 question)</t>
  </si>
  <si>
    <t xml:space="preserve"> « est-il arrivé qu’une personne vous intimide, vous offense ou vous mette mal à l’aise à cause d’agissements répétés malveillants sans caractère sexuel (messages sur les réseaux sociaux, appels téléphoniques, dégradations volontaires de vos biens, surveillance…) ? »   </t>
  </si>
  <si>
    <r>
      <rPr>
        <b/>
        <sz val="11"/>
        <color rgb="FF000000"/>
        <rFont val="Calibri"/>
        <family val="2"/>
        <charset val="1"/>
      </rPr>
      <t>Source :</t>
    </r>
    <r>
      <rPr>
        <sz val="11"/>
        <color rgb="FF000000"/>
        <rFont val="Calibri"/>
        <family val="2"/>
        <charset val="1"/>
      </rPr>
      <t xml:space="preserve"> SSMSI, enquête Genese, phase 1</t>
    </r>
  </si>
  <si>
    <t xml:space="preserve"> </t>
  </si>
  <si>
    <t>Victimes enregistrées en 2022</t>
  </si>
  <si>
    <r>
      <t>Figure 1</t>
    </r>
    <r>
      <rPr>
        <sz val="11"/>
        <color rgb="FF000000"/>
        <rFont val="Calibri"/>
        <family val="2"/>
        <charset val="1"/>
      </rPr>
      <t xml:space="preserve"> : Victimes de violences conjugales enregistrées par la police et la gendarmerie en 2022 </t>
    </r>
  </si>
  <si>
    <t>(*) : Source chiffres homicides : DAV, Étude nationale sur les morts violentes au sein du couple en 2022.</t>
  </si>
  <si>
    <r>
      <t>Figure 2</t>
    </r>
    <r>
      <rPr>
        <sz val="11"/>
        <color rgb="FF000000"/>
        <rFont val="Calibri"/>
        <family val="2"/>
        <charset val="1"/>
      </rPr>
      <t> : Evolution du nombre de victimes de violences conjugales par année d'enregistrement de 2016 à 2022 (en %)</t>
    </r>
  </si>
  <si>
    <t>Figure 3 : Répartition par âge des victimes de violences conjugales enregistrées en 2022, par grande catégorie d'infraction</t>
  </si>
  <si>
    <r>
      <t>Lecture :</t>
    </r>
    <r>
      <rPr>
        <sz val="11"/>
        <color rgb="FF000000"/>
        <rFont val="Calibri"/>
        <family val="2"/>
        <charset val="1"/>
      </rPr>
      <t xml:space="preserve"> En 2022, on dénombrait en Seine-Saint-Denis (93) plus de 14 victimes de violences conjugales pour 1 000 habitantes âgées de 15 à 64 ans.</t>
    </r>
  </si>
  <si>
    <t>Mis en cause enregistrés en 2022</t>
  </si>
  <si>
    <t>Figure 4 – Nombres de femmes victimes de violences conjugales enregistrées en 2022 pour 1 000 habitantes de 15 à 64 ans, par taille d’unité urbaine</t>
  </si>
  <si>
    <t>Administration de substances nuisibles</t>
  </si>
  <si>
    <t>Violences sexuelles non physiques</t>
  </si>
  <si>
    <t>Exploitation sexuelle</t>
  </si>
  <si>
    <t>Agressions ou atteintes sexuelles</t>
  </si>
  <si>
    <t>Violences sexuelles non physique</t>
  </si>
  <si>
    <t>Agressions et atteintes sexuelles</t>
  </si>
  <si>
    <t>&lt;1</t>
  </si>
  <si>
    <t>Évolution 2021/2022</t>
  </si>
  <si>
    <t>...dont harcèlement moral</t>
  </si>
  <si>
    <t>...dont appels téléphoniques ou messages malveillants</t>
  </si>
  <si>
    <t>...dont usurpation d'identité pour nuire à la personne</t>
  </si>
  <si>
    <t>Atteinte à l'intimité</t>
  </si>
  <si>
    <t>…dont atteintes à la vie privée</t>
  </si>
  <si>
    <t>Atteintes à l'intimité</t>
  </si>
  <si>
    <t>Violences avec ITT &gt; 8 jours</t>
  </si>
  <si>
    <t>Violences avec  ITT &lt;= 8 jours ou autre circonstance aggravante</t>
  </si>
  <si>
    <t>Violences sans ITT</t>
  </si>
  <si>
    <t>Violences sans précisions</t>
  </si>
  <si>
    <t>Violences suivie de mutilation ou infirmité permanente</t>
  </si>
  <si>
    <t>Violences physiques et administrations de substances nuisibles</t>
  </si>
  <si>
    <r>
      <t>Lecture :</t>
    </r>
    <r>
      <rPr>
        <sz val="11"/>
        <color rgb="FF000000"/>
        <rFont val="Calibri"/>
        <family val="2"/>
        <charset val="1"/>
      </rPr>
      <t xml:space="preserve"> En France en 2022, 244 301 victimes de violences conjugales ont été enregistrées par les services de sécurité.</t>
    </r>
  </si>
  <si>
    <r>
      <t>Lecture :</t>
    </r>
    <r>
      <rPr>
        <sz val="11"/>
        <color rgb="FF000000"/>
        <rFont val="Calibri"/>
        <family val="2"/>
        <charset val="1"/>
      </rPr>
      <t xml:space="preserve"> En France en 2022, les services de sécurité enregistraient 176 681 faits de violences conjugales ayant eu lieu la même année et 67 475 datant d’une année antérieure à 2022. Cela représente une augmentation de 15 % de l’ensemble des victimes, de 15 % des faits antérieurs à l’année d’enregistrement et de 16 % des faits commis pendant l’année en cours par rapport à 2022.</t>
    </r>
  </si>
  <si>
    <r>
      <t>Champ :</t>
    </r>
    <r>
      <rPr>
        <sz val="11"/>
        <color rgb="FF000000"/>
        <rFont val="Calibri"/>
        <family val="2"/>
        <charset val="1"/>
      </rPr>
      <t xml:space="preserve"> France, personnes physiques âgées de 15 ans et plus.</t>
    </r>
  </si>
  <si>
    <r>
      <t>Lecture :</t>
    </r>
    <r>
      <rPr>
        <sz val="11"/>
        <color rgb="FF000000"/>
        <rFont val="Calibri"/>
        <family val="2"/>
        <charset val="1"/>
      </rPr>
      <t xml:space="preserve"> En France en 2022, 16,1 % des victimes de violences sexuelles conjugales avaient entre 15 et 19 ans.</t>
    </r>
  </si>
  <si>
    <r>
      <t>Lecture :</t>
    </r>
    <r>
      <rPr>
        <sz val="11"/>
        <color rgb="FF000000"/>
        <rFont val="Calibri"/>
        <family val="2"/>
        <charset val="1"/>
      </rPr>
      <t xml:space="preserve"> En 2022, dans les communes rurales, on dénombrait 6,7 victimes de violences conjugales pour 1 000 habitantes de 15 à 64 ans.</t>
    </r>
  </si>
  <si>
    <r>
      <t>Lecture :</t>
    </r>
    <r>
      <rPr>
        <sz val="11"/>
        <color rgb="FF000000"/>
        <rFont val="Calibri"/>
        <family val="2"/>
        <charset val="1"/>
      </rPr>
      <t xml:space="preserve"> En France en 2022, 198 612 personnes ont été mises en cause pour des faits de violences conjugales.</t>
    </r>
  </si>
  <si>
    <r>
      <t>Lecture :</t>
    </r>
    <r>
      <rPr>
        <sz val="11"/>
        <color rgb="FF000000"/>
        <rFont val="Calibri"/>
        <family val="2"/>
        <charset val="1"/>
      </rPr>
      <t xml:space="preserve"> En France en 2022, 17,3 % des victimes et 17,1 % des mis en cause enregistrés ont entre 30 et 34 ans</t>
    </r>
  </si>
  <si>
    <r>
      <t xml:space="preserve">Source : </t>
    </r>
    <r>
      <rPr>
        <sz val="11"/>
        <color rgb="FF000000"/>
        <rFont val="Calibri"/>
        <family val="2"/>
        <charset val="1"/>
      </rPr>
      <t>SSMSI, base statistique des victimes de crimes et délits enregistrés par la police et la gendarmerie en 2022.</t>
    </r>
  </si>
  <si>
    <r>
      <t>Source :</t>
    </r>
    <r>
      <rPr>
        <sz val="11"/>
        <color rgb="FF000000"/>
        <rFont val="Calibri"/>
        <family val="2"/>
        <charset val="1"/>
      </rPr>
      <t xml:space="preserve"> SSMSI, base statistique des victimes de crimes et délits enregistrés par la police et la gendarmerie en 2022, INSEE, recensement de la population 2019. </t>
    </r>
  </si>
  <si>
    <r>
      <t>Source :</t>
    </r>
    <r>
      <rPr>
        <sz val="11"/>
        <color rgb="FF000000"/>
        <rFont val="Calibri"/>
        <family val="2"/>
        <charset val="1"/>
      </rPr>
      <t xml:space="preserve"> SSMSI, base statistique des mis en cause pour crimes et délits enregistrés par la police et la gendarmerie en 2022.</t>
    </r>
  </si>
  <si>
    <r>
      <t>Source :</t>
    </r>
    <r>
      <rPr>
        <sz val="11"/>
        <color rgb="FF000000"/>
        <rFont val="Calibri"/>
        <family val="2"/>
        <charset val="1"/>
      </rPr>
      <t xml:space="preserve"> SSMSI, base statistique des victimes de crimes et délits enregistrés par la police et la gendarmerie en 2022, SSMSI, base statistique des mis en cause pour crimes et délits enregistrés par la police et la gendarmerie en 2022.</t>
    </r>
  </si>
  <si>
    <t>Figure 5 – Nombre de femmes de 15 à 64 ans victimes de violences conjugales pour 1 000 habitantes du même âge en 2022, par départements</t>
  </si>
  <si>
    <t>Figure 6 – mis en cause pour violences conjugales enregistrés en 2022 par les services de sécurité</t>
  </si>
  <si>
    <t>Figure 7 – Répartition par âge des victimes et des mis en cause pour violences conjugales, enregistrés en 2022 (en %)</t>
  </si>
  <si>
    <r>
      <t>Source :</t>
    </r>
    <r>
      <rPr>
        <sz val="11"/>
        <color rgb="FF000000"/>
        <rFont val="Calibri"/>
        <family val="2"/>
        <charset val="1"/>
      </rPr>
      <t xml:space="preserve"> SSMSI, bases statistiques des victimes de crimes et délits enregistrés par la police et la gendarmerie de 2021 à 2022.</t>
    </r>
  </si>
  <si>
    <r>
      <t xml:space="preserve">Source : </t>
    </r>
    <r>
      <rPr>
        <sz val="11"/>
        <color rgb="FF000000"/>
        <rFont val="Calibri"/>
        <family val="2"/>
        <charset val="1"/>
      </rPr>
      <t>SSMSI, bases statistiques des victimes de crimes et délits enregistrés par la police et la gendarmerie de 2016 à 2022.</t>
    </r>
  </si>
  <si>
    <t>Figure complémentaire 2</t>
  </si>
  <si>
    <t>Figure complémentaire 1</t>
  </si>
  <si>
    <t>Violences conjugales : périmètre infractionnel retenu</t>
  </si>
  <si>
    <t>1 - Violences physiques et administration de substance nuisibles par conjoint</t>
  </si>
  <si>
    <t>enquête DAV</t>
  </si>
  <si>
    <t xml:space="preserve"> Homicide conjugal</t>
  </si>
  <si>
    <t>Homicide intentionnel (01.A)</t>
  </si>
  <si>
    <t>Atteintes volontaires ayant entraîné la mort sans intention de la donner (01.C1)</t>
  </si>
  <si>
    <t>code NFI</t>
  </si>
  <si>
    <t>violences criminelles</t>
  </si>
  <si>
    <t>Torture ou acte de barbarie</t>
  </si>
  <si>
    <t>Violences suivies de mutilation ou infirmité permanente</t>
  </si>
  <si>
    <t>violences délictuelles</t>
  </si>
  <si>
    <t>02.F6</t>
  </si>
  <si>
    <t>2 - Violences sexuelles</t>
  </si>
  <si>
    <t>03.A</t>
  </si>
  <si>
    <t>Viols (ou tentatives)</t>
  </si>
  <si>
    <t>03.B</t>
  </si>
  <si>
    <t>03.C</t>
  </si>
  <si>
    <t>Harcèlement sexuel</t>
  </si>
  <si>
    <t>Voyeurisme</t>
  </si>
  <si>
    <t>03.D</t>
  </si>
  <si>
    <t>Proxénetisme</t>
  </si>
  <si>
    <t>3 - Violences verbales ou psychologiques</t>
  </si>
  <si>
    <t>02.A4, 02.G7</t>
  </si>
  <si>
    <t>02.G 
hors 02.G7 (menaces)</t>
  </si>
  <si>
    <t>Harcèlements</t>
  </si>
  <si>
    <t>02.H</t>
  </si>
  <si>
    <t>02.J</t>
  </si>
  <si>
    <t>dont atteintes à la vie privée (NFI 02.J1)</t>
  </si>
  <si>
    <t>Violences suivie d' ITT &gt; 8 jours</t>
  </si>
  <si>
    <t>Violences suivie d' ITT &lt;= 8 jours</t>
  </si>
  <si>
    <t>Violences sans précision d'ITT</t>
  </si>
  <si>
    <t>02.A1, 02.A2</t>
  </si>
  <si>
    <t>dont appels téléphoniques ou messages malveillants (NFI 02.G4) et usurpation d'identité pournuire à l'honneur ou à la considération de la personne (NFI 02.G6)</t>
  </si>
  <si>
    <t>Diffamation ou injure</t>
  </si>
  <si>
    <t>Atteintes à l'intimité de la personne</t>
  </si>
  <si>
    <t>65-69</t>
  </si>
  <si>
    <t>Ensemble</t>
  </si>
  <si>
    <t>Hommes</t>
  </si>
  <si>
    <t>Femmes</t>
  </si>
  <si>
    <t>70 et plus</t>
  </si>
  <si>
    <t>Figure complémentaire 3</t>
  </si>
  <si>
    <t>Nombre de victimes de violences conjugales enregistrées en 2022 pour 1 000 habitants, par âge et sexe</t>
  </si>
  <si>
    <r>
      <t>Lecture :</t>
    </r>
    <r>
      <rPr>
        <sz val="11"/>
        <color rgb="FF000000"/>
        <rFont val="Calibri"/>
        <family val="2"/>
        <charset val="1"/>
      </rPr>
      <t xml:space="preserve"> En France en 2022, 8,6 personnes âgées de 20 à 24 ans pour 1 000 habitants du même âge ont été victimes de violences conjugales. Sur cette même tranche d'âge, on compte 15,6 femmes victimes pour 1 000 habitantes et 1,4 hommes victimes pour 1 000.</t>
    </r>
  </si>
  <si>
    <r>
      <t>Source :</t>
    </r>
    <r>
      <rPr>
        <sz val="11"/>
        <color rgb="FF000000"/>
        <rFont val="Calibri"/>
        <family val="2"/>
        <charset val="1"/>
      </rPr>
      <t xml:space="preserve"> SSMSI,base statistique des victimes de crimes et délits enregistrés par la police et la gendarmerie en 2022; INSEE, populations légales, recensement de la population 2019. </t>
    </r>
  </si>
  <si>
    <r>
      <t>Source :</t>
    </r>
    <r>
      <rPr>
        <sz val="11"/>
        <color rgb="FF000000"/>
        <rFont val="Calibri"/>
        <family val="2"/>
        <charset val="1"/>
      </rPr>
      <t xml:space="preserve"> SSMSI, bases statistiques des victimes de crimes et délits enregistrés par la police et la gendarmerie de 2021 à 2022; INSEE, populations légales, recensement de la population 2019. </t>
    </r>
  </si>
  <si>
    <t>DROM</t>
  </si>
  <si>
    <r>
      <t>Lecture :</t>
    </r>
    <r>
      <rPr>
        <sz val="11"/>
        <color rgb="FF000000"/>
        <rFont val="Calibri"/>
        <family val="2"/>
        <charset val="1"/>
      </rPr>
      <t xml:space="preserve"> En 2022, dans les communes rurales, on dénombrait 0,7 hommes victimes de violences conjugales pour 1 000 habitants.</t>
    </r>
  </si>
  <si>
    <t>Figure complémentaire 4 – Nombres d'hommes victimes de violences conjugales enregistrées en 2022 pour 1 000 habitants, par taille d’unité urbaine</t>
  </si>
  <si>
    <t>Figure complémentaire 5 – Nombre d'hommes victimes de violences conjugales pour 1 000 habitants, par départements</t>
  </si>
  <si>
    <t>Hommes victimes pour 1 000 habitants</t>
  </si>
  <si>
    <r>
      <t>Lecture :</t>
    </r>
    <r>
      <rPr>
        <sz val="11"/>
        <color rgb="FF000000"/>
        <rFont val="Calibri"/>
        <family val="2"/>
        <charset val="1"/>
      </rPr>
      <t xml:space="preserve"> En 2022, on dénombrait en Seine-Saint-Denis (93) plus de 1,3 hommes victimes de violences conjugales pour 1 000 habitants.</t>
    </r>
  </si>
  <si>
    <r>
      <t>Champ :</t>
    </r>
    <r>
      <rPr>
        <sz val="11"/>
        <color rgb="FF000000"/>
        <rFont val="Calibri"/>
        <family val="2"/>
        <charset val="1"/>
      </rPr>
      <t xml:space="preserve"> France (dont DROM), personnes physiques âgées de 15 ans et plus.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</si>
</sst>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 _€_-;_-@_-"/>
    <numFmt numFmtId="165" formatCode="_-* #,##0\ _€_-;\-* #,##0\ _€_-;_-* \-??\ _€_-;_-@_-"/>
    <numFmt numFmtId="166" formatCode="_-* #,##0.0\ _€_-;\-* #,##0.0\ _€_-;_-* \-??\ _€_-;_-@_-"/>
    <numFmt numFmtId="167" formatCode="0.0"/>
    <numFmt numFmtId="168" formatCode="#,##0.0_ ;\-#,##0.0\ "/>
    <numFmt numFmtId="169" formatCode="#,##0.0"/>
    <numFmt numFmtId="170" formatCode="_-* #,##0\ _€_-;\-* #,##0\ _€_-;_-* &quot;-&quot;??\ _€_-;_-@_-"/>
  </numFmts>
  <fonts count="33" x14ac:knownFonts="1">
    <font>
      <sz val="11"/>
      <color rgb="FF000000"/>
      <name val="Calibri"/>
      <family val="2"/>
      <charset val="1"/>
    </font>
    <font>
      <sz val="11"/>
      <color theme="1"/>
      <name val="Calibri"/>
      <family val="2"/>
      <scheme val="minor"/>
    </font>
    <font>
      <sz val="11"/>
      <color theme="1"/>
      <name val="Calibri"/>
      <family val="2"/>
      <scheme val="minor"/>
    </font>
    <font>
      <b/>
      <sz val="11"/>
      <color rgb="FF000000"/>
      <name val="Calibri"/>
      <family val="2"/>
      <charset val="1"/>
    </font>
    <font>
      <sz val="10"/>
      <color rgb="FF000000"/>
      <name val="Calibri"/>
      <family val="2"/>
      <charset val="1"/>
    </font>
    <font>
      <b/>
      <sz val="10"/>
      <color rgb="FF000000"/>
      <name val="Calibri"/>
      <family val="2"/>
      <charset val="1"/>
    </font>
    <font>
      <b/>
      <i/>
      <sz val="10"/>
      <color rgb="FF203864"/>
      <name val="Calibri"/>
      <family val="2"/>
      <charset val="1"/>
    </font>
    <font>
      <i/>
      <sz val="10"/>
      <color rgb="FF000000"/>
      <name val="Calibri"/>
      <family val="2"/>
      <charset val="1"/>
    </font>
    <font>
      <b/>
      <sz val="9"/>
      <color rgb="FF000000"/>
      <name val="Arial"/>
      <family val="2"/>
      <charset val="1"/>
    </font>
    <font>
      <b/>
      <sz val="10"/>
      <color rgb="FF000000"/>
      <name val="Arial"/>
      <family val="2"/>
      <charset val="1"/>
    </font>
    <font>
      <sz val="9"/>
      <color rgb="FF000000"/>
      <name val="Arial"/>
      <family val="2"/>
      <charset val="1"/>
    </font>
    <font>
      <i/>
      <sz val="9"/>
      <color rgb="FF000000"/>
      <name val="Calibri"/>
      <family val="2"/>
      <charset val="1"/>
    </font>
    <font>
      <b/>
      <i/>
      <sz val="10"/>
      <color rgb="FF843C0B"/>
      <name val="Calibri"/>
      <family val="2"/>
      <charset val="1"/>
    </font>
    <font>
      <sz val="9"/>
      <color rgb="FF242021"/>
      <name val="Calibri"/>
      <family val="2"/>
      <charset val="1"/>
    </font>
    <font>
      <sz val="11"/>
      <color rgb="FF242021"/>
      <name val="Calibri"/>
      <family val="2"/>
      <charset val="1"/>
    </font>
    <font>
      <sz val="11"/>
      <color rgb="FF000000"/>
      <name val="Calibri"/>
      <family val="2"/>
      <charset val="1"/>
    </font>
    <font>
      <b/>
      <sz val="10"/>
      <color theme="1"/>
      <name val="Calibri"/>
      <family val="2"/>
      <charset val="1"/>
    </font>
    <font>
      <sz val="11"/>
      <color rgb="FF000000"/>
      <name val="Calibri"/>
      <family val="2"/>
      <scheme val="minor"/>
    </font>
    <font>
      <sz val="10"/>
      <color rgb="FF000000"/>
      <name val="Calibri"/>
      <family val="2"/>
      <scheme val="minor"/>
    </font>
    <font>
      <sz val="10"/>
      <color rgb="FF000000"/>
      <name val="Calibri"/>
      <family val="2"/>
    </font>
    <font>
      <b/>
      <i/>
      <sz val="10"/>
      <color rgb="FF203864"/>
      <name val="Calibri"/>
      <family val="2"/>
    </font>
    <font>
      <b/>
      <sz val="10"/>
      <color rgb="FF203864"/>
      <name val="Calibri"/>
      <family val="2"/>
    </font>
    <font>
      <b/>
      <sz val="10"/>
      <color rgb="FF000000"/>
      <name val="Calibri"/>
      <family val="2"/>
    </font>
    <font>
      <sz val="10"/>
      <name val="Calibri"/>
      <family val="2"/>
    </font>
    <font>
      <b/>
      <sz val="10"/>
      <color rgb="FF843C0B"/>
      <name val="Calibri"/>
      <family val="2"/>
    </font>
    <font>
      <sz val="10"/>
      <color theme="5" tint="-0.499984740745262"/>
      <name val="Calibri"/>
      <family val="2"/>
    </font>
    <font>
      <b/>
      <i/>
      <sz val="10"/>
      <color theme="5" tint="-0.499984740745262"/>
      <name val="Calibri"/>
      <family val="2"/>
      <charset val="1"/>
    </font>
    <font>
      <b/>
      <sz val="11"/>
      <color theme="1"/>
      <name val="Calibri"/>
      <family val="2"/>
      <scheme val="minor"/>
    </font>
    <font>
      <i/>
      <sz val="10"/>
      <color rgb="FF000000"/>
      <name val="Calibri"/>
      <family val="2"/>
    </font>
    <font>
      <b/>
      <i/>
      <sz val="10"/>
      <color rgb="FF000000"/>
      <name val="Calibri"/>
      <family val="2"/>
    </font>
    <font>
      <b/>
      <sz val="11"/>
      <color rgb="FF000000"/>
      <name val="Calibri"/>
      <family val="2"/>
    </font>
    <font>
      <b/>
      <sz val="11"/>
      <color rgb="FF000000"/>
      <name val="Arial"/>
      <family val="2"/>
    </font>
    <font>
      <sz val="11"/>
      <color rgb="FF000000"/>
      <name val="Arial"/>
      <family val="2"/>
    </font>
  </fonts>
  <fills count="19">
    <fill>
      <patternFill patternType="none"/>
    </fill>
    <fill>
      <patternFill patternType="gray125"/>
    </fill>
    <fill>
      <patternFill patternType="solid">
        <fgColor rgb="FF9DC3E6"/>
        <bgColor rgb="FF8FAADC"/>
      </patternFill>
    </fill>
    <fill>
      <patternFill patternType="solid">
        <fgColor rgb="FF8FAADC"/>
        <bgColor rgb="FF9DC3E6"/>
      </patternFill>
    </fill>
    <fill>
      <patternFill patternType="solid">
        <fgColor rgb="FFBDD7EE"/>
        <bgColor rgb="FFD9D9D9"/>
      </patternFill>
    </fill>
    <fill>
      <patternFill patternType="solid">
        <fgColor rgb="FFFFFFFF"/>
        <bgColor rgb="FFFFF2CC"/>
      </patternFill>
    </fill>
    <fill>
      <patternFill patternType="solid">
        <fgColor rgb="FFDEEBF7"/>
        <bgColor rgb="FFDAE3F3"/>
      </patternFill>
    </fill>
    <fill>
      <patternFill patternType="solid">
        <fgColor rgb="FFF19759"/>
        <bgColor rgb="FFED7D31"/>
      </patternFill>
    </fill>
    <fill>
      <patternFill patternType="solid">
        <fgColor rgb="FFF4B183"/>
        <bgColor rgb="FFF19759"/>
      </patternFill>
    </fill>
    <fill>
      <patternFill patternType="solid">
        <fgColor rgb="FFF8CBAD"/>
        <bgColor rgb="FFFBE5D6"/>
      </patternFill>
    </fill>
    <fill>
      <patternFill patternType="solid">
        <fgColor rgb="FFE2F0D9"/>
        <bgColor rgb="FFDEEBF7"/>
      </patternFill>
    </fill>
    <fill>
      <patternFill patternType="solid">
        <fgColor rgb="FFFFF2CC"/>
        <bgColor rgb="FFFBE5D6"/>
      </patternFill>
    </fill>
    <fill>
      <patternFill patternType="solid">
        <fgColor theme="4" tint="0.59999389629810485"/>
        <bgColor rgb="FF9DC3E6"/>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5" fillId="0" borderId="0" applyBorder="0" applyProtection="0"/>
    <xf numFmtId="0" fontId="2" fillId="0" borderId="0"/>
  </cellStyleXfs>
  <cellXfs count="152">
    <xf numFmtId="0" fontId="0" fillId="0" borderId="0" xfId="0"/>
    <xf numFmtId="0" fontId="3" fillId="0" borderId="0" xfId="0" applyFont="1"/>
    <xf numFmtId="0" fontId="4" fillId="2" borderId="0" xfId="0" applyFont="1" applyFill="1" applyBorder="1" applyAlignment="1">
      <alignment horizontal="center"/>
    </xf>
    <xf numFmtId="0" fontId="4" fillId="2" borderId="0" xfId="0" applyFont="1" applyFill="1" applyBorder="1" applyAlignment="1">
      <alignment horizontal="center" vertical="center"/>
    </xf>
    <xf numFmtId="0" fontId="5" fillId="3" borderId="0" xfId="0" applyFont="1" applyFill="1" applyBorder="1" applyAlignment="1">
      <alignment horizontal="left" vertical="top" wrapText="1"/>
    </xf>
    <xf numFmtId="165" fontId="5" fillId="3" borderId="0" xfId="1" applyNumberFormat="1" applyFont="1" applyFill="1" applyBorder="1" applyAlignment="1" applyProtection="1">
      <alignment vertical="top" wrapText="1"/>
    </xf>
    <xf numFmtId="1" fontId="5" fillId="3" borderId="0" xfId="0" applyNumberFormat="1" applyFont="1" applyFill="1" applyBorder="1" applyAlignment="1">
      <alignment horizontal="right"/>
    </xf>
    <xf numFmtId="165" fontId="5" fillId="3" borderId="0" xfId="1" applyNumberFormat="1" applyFont="1" applyFill="1" applyBorder="1" applyAlignment="1" applyProtection="1">
      <alignment vertical="center"/>
    </xf>
    <xf numFmtId="165" fontId="0" fillId="0" borderId="0" xfId="0" applyNumberFormat="1"/>
    <xf numFmtId="0" fontId="6" fillId="4" borderId="0" xfId="0" applyFont="1" applyFill="1" applyBorder="1" applyAlignment="1">
      <alignment horizontal="left" vertical="top" wrapText="1"/>
    </xf>
    <xf numFmtId="165" fontId="6" fillId="4" borderId="0" xfId="0" applyNumberFormat="1" applyFont="1" applyFill="1"/>
    <xf numFmtId="1" fontId="6" fillId="4" borderId="0" xfId="0" applyNumberFormat="1" applyFont="1" applyFill="1" applyAlignment="1">
      <alignment horizontal="right"/>
    </xf>
    <xf numFmtId="0" fontId="0" fillId="5" borderId="0" xfId="0" applyFill="1"/>
    <xf numFmtId="0" fontId="0" fillId="0" borderId="0" xfId="0" applyFont="1"/>
    <xf numFmtId="0" fontId="3" fillId="0" borderId="0" xfId="0" applyFont="1" applyBorder="1" applyAlignment="1">
      <alignment horizontal="left" vertical="top"/>
    </xf>
    <xf numFmtId="165" fontId="4" fillId="0" borderId="0" xfId="1" applyNumberFormat="1" applyFont="1" applyBorder="1" applyAlignment="1" applyProtection="1">
      <alignment vertical="top" wrapText="1"/>
    </xf>
    <xf numFmtId="1" fontId="4" fillId="0" borderId="0" xfId="0" applyNumberFormat="1" applyFont="1" applyBorder="1" applyAlignment="1">
      <alignment horizontal="right"/>
    </xf>
    <xf numFmtId="165" fontId="4" fillId="0" borderId="0" xfId="1" applyNumberFormat="1" applyFont="1" applyBorder="1" applyAlignment="1" applyProtection="1">
      <alignment vertical="center"/>
    </xf>
    <xf numFmtId="0" fontId="3" fillId="0" borderId="0" xfId="0" applyFont="1"/>
    <xf numFmtId="0" fontId="0" fillId="0" borderId="1" xfId="0" applyBorder="1"/>
    <xf numFmtId="0" fontId="8" fillId="0" borderId="1" xfId="0" applyFont="1" applyBorder="1" applyAlignment="1">
      <alignment vertical="top" wrapText="1"/>
    </xf>
    <xf numFmtId="0" fontId="8" fillId="0" borderId="1" xfId="0" applyFont="1" applyBorder="1" applyAlignment="1">
      <alignment horizontal="center" vertical="top" wrapText="1"/>
    </xf>
    <xf numFmtId="165" fontId="0" fillId="0" borderId="1" xfId="1" applyNumberFormat="1" applyFont="1" applyBorder="1" applyAlignment="1" applyProtection="1">
      <alignment vertical="top" wrapText="1"/>
    </xf>
    <xf numFmtId="166" fontId="0" fillId="0" borderId="0" xfId="0" applyNumberFormat="1"/>
    <xf numFmtId="167" fontId="0" fillId="0" borderId="1" xfId="0" applyNumberFormat="1" applyBorder="1"/>
    <xf numFmtId="166" fontId="0" fillId="0" borderId="1" xfId="0" applyNumberFormat="1" applyBorder="1"/>
    <xf numFmtId="0" fontId="8" fillId="0" borderId="1" xfId="0" applyFont="1" applyBorder="1" applyAlignment="1">
      <alignment horizontal="center" vertical="top" wrapText="1"/>
    </xf>
    <xf numFmtId="167" fontId="0" fillId="0" borderId="0" xfId="0" applyNumberFormat="1"/>
    <xf numFmtId="0" fontId="9" fillId="0" borderId="1" xfId="0" applyFont="1" applyBorder="1" applyAlignment="1">
      <alignment horizontal="center" vertical="center" wrapText="1"/>
    </xf>
    <xf numFmtId="0" fontId="9" fillId="0" borderId="1" xfId="0" applyFont="1" applyBorder="1" applyAlignment="1">
      <alignment horizontal="center" vertical="top" wrapText="1"/>
    </xf>
    <xf numFmtId="166" fontId="0" fillId="0" borderId="1" xfId="0" applyNumberFormat="1" applyBorder="1" applyAlignment="1">
      <alignment horizontal="center" vertical="center"/>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0" fillId="0" borderId="0" xfId="0" applyAlignment="1">
      <alignment horizontal="center" vertical="center"/>
    </xf>
    <xf numFmtId="0" fontId="3" fillId="0" borderId="0" xfId="0" applyFont="1" applyAlignment="1">
      <alignment vertical="top"/>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0" fillId="0" borderId="1" xfId="0" applyFont="1" applyBorder="1" applyAlignment="1">
      <alignment horizontal="center" vertical="center" wrapText="1"/>
    </xf>
    <xf numFmtId="167" fontId="0" fillId="0" borderId="1" xfId="0" applyNumberFormat="1" applyFont="1" applyBorder="1" applyAlignment="1">
      <alignment horizontal="center" vertical="center"/>
    </xf>
    <xf numFmtId="0" fontId="4" fillId="7" borderId="0" xfId="0" applyFont="1" applyFill="1" applyBorder="1" applyAlignment="1">
      <alignment horizontal="center"/>
    </xf>
    <xf numFmtId="0" fontId="4" fillId="7" borderId="0" xfId="0" applyFont="1" applyFill="1" applyBorder="1" applyAlignment="1">
      <alignment horizontal="center" vertical="center"/>
    </xf>
    <xf numFmtId="0" fontId="5" fillId="8" borderId="0" xfId="0" applyFont="1" applyFill="1" applyBorder="1" applyAlignment="1">
      <alignment horizontal="left" vertical="top" wrapText="1"/>
    </xf>
    <xf numFmtId="165" fontId="5" fillId="8" borderId="0" xfId="1" applyNumberFormat="1" applyFont="1" applyFill="1" applyBorder="1" applyAlignment="1" applyProtection="1">
      <alignment vertical="top" wrapText="1"/>
    </xf>
    <xf numFmtId="1" fontId="5" fillId="8" borderId="0" xfId="0" applyNumberFormat="1" applyFont="1" applyFill="1" applyBorder="1" applyAlignment="1">
      <alignment horizontal="right"/>
    </xf>
    <xf numFmtId="165" fontId="5" fillId="8" borderId="0" xfId="1" applyNumberFormat="1" applyFont="1" applyFill="1" applyBorder="1" applyAlignment="1" applyProtection="1">
      <alignment vertical="center"/>
    </xf>
    <xf numFmtId="0" fontId="12" fillId="9" borderId="0" xfId="0" applyFont="1" applyFill="1" applyBorder="1" applyAlignment="1">
      <alignment horizontal="left" vertical="top" wrapText="1"/>
    </xf>
    <xf numFmtId="165" fontId="12" fillId="9" borderId="0" xfId="0" applyNumberFormat="1" applyFont="1" applyFill="1"/>
    <xf numFmtId="1" fontId="0" fillId="0" borderId="0" xfId="0" applyNumberFormat="1"/>
    <xf numFmtId="0" fontId="0" fillId="6" borderId="1" xfId="0" applyFont="1" applyFill="1" applyBorder="1" applyAlignment="1">
      <alignment horizontal="center" vertical="center" wrapText="1"/>
    </xf>
    <xf numFmtId="0" fontId="0" fillId="6" borderId="1" xfId="0" applyFont="1" applyFill="1" applyBorder="1" applyAlignment="1">
      <alignment vertical="center"/>
    </xf>
    <xf numFmtId="0" fontId="0" fillId="10" borderId="1" xfId="0" applyFont="1" applyFill="1" applyBorder="1"/>
    <xf numFmtId="0" fontId="0" fillId="10" borderId="1" xfId="0" applyFont="1" applyFill="1" applyBorder="1" applyAlignment="1">
      <alignment horizontal="justify" vertical="center"/>
    </xf>
    <xf numFmtId="0" fontId="0" fillId="11" borderId="1" xfId="0" applyFont="1" applyFill="1" applyBorder="1" applyAlignment="1">
      <alignment horizontal="center" vertical="center" wrapText="1"/>
    </xf>
    <xf numFmtId="0" fontId="0" fillId="11" borderId="1" xfId="0" applyFont="1" applyFill="1" applyBorder="1" applyAlignment="1">
      <alignment wrapText="1"/>
    </xf>
    <xf numFmtId="0" fontId="8" fillId="0" borderId="1" xfId="0" applyFont="1" applyFill="1" applyBorder="1" applyAlignment="1">
      <alignment vertical="top" wrapText="1"/>
    </xf>
    <xf numFmtId="3" fontId="0" fillId="0" borderId="1" xfId="0" applyNumberFormat="1" applyBorder="1" applyAlignment="1">
      <alignment horizontal="center" vertical="top"/>
    </xf>
    <xf numFmtId="168" fontId="0" fillId="0" borderId="1" xfId="0" applyNumberFormat="1" applyBorder="1"/>
    <xf numFmtId="0" fontId="0" fillId="0" borderId="2" xfId="0" applyFont="1" applyBorder="1" applyAlignment="1">
      <alignment horizontal="center" vertical="center"/>
    </xf>
    <xf numFmtId="169" fontId="17" fillId="0" borderId="1" xfId="0" applyNumberFormat="1" applyFont="1" applyBorder="1" applyAlignment="1">
      <alignment vertical="top" wrapText="1"/>
    </xf>
    <xf numFmtId="169" fontId="17" fillId="0" borderId="1" xfId="0" applyNumberFormat="1" applyFont="1" applyBorder="1" applyAlignment="1">
      <alignment horizontal="center" vertical="center" wrapText="1"/>
    </xf>
    <xf numFmtId="1" fontId="20" fillId="4" borderId="0" xfId="0" applyNumberFormat="1" applyFont="1" applyFill="1" applyAlignment="1">
      <alignment horizontal="right"/>
    </xf>
    <xf numFmtId="1" fontId="5" fillId="3" borderId="0" xfId="1" applyNumberFormat="1" applyFont="1" applyFill="1" applyBorder="1" applyAlignment="1" applyProtection="1">
      <alignment vertical="center"/>
    </xf>
    <xf numFmtId="1" fontId="5" fillId="12" borderId="0" xfId="1" applyNumberFormat="1" applyFont="1" applyFill="1" applyBorder="1" applyAlignment="1" applyProtection="1">
      <alignment vertical="center"/>
    </xf>
    <xf numFmtId="1" fontId="16" fillId="12" borderId="0" xfId="1" applyNumberFormat="1" applyFont="1" applyFill="1" applyBorder="1" applyAlignment="1" applyProtection="1">
      <alignment vertical="center"/>
    </xf>
    <xf numFmtId="1" fontId="23" fillId="9" borderId="0" xfId="0" applyNumberFormat="1" applyFont="1" applyFill="1" applyAlignment="1">
      <alignment horizontal="right"/>
    </xf>
    <xf numFmtId="165" fontId="24" fillId="9" borderId="0" xfId="0" applyNumberFormat="1" applyFont="1" applyFill="1"/>
    <xf numFmtId="1" fontId="25" fillId="9" borderId="0" xfId="0" applyNumberFormat="1" applyFont="1" applyFill="1" applyAlignment="1">
      <alignment horizontal="right"/>
    </xf>
    <xf numFmtId="165" fontId="26" fillId="9" borderId="0" xfId="0" applyNumberFormat="1" applyFont="1" applyFill="1"/>
    <xf numFmtId="167" fontId="0" fillId="0" borderId="0" xfId="0" applyNumberFormat="1" applyFill="1"/>
    <xf numFmtId="0" fontId="0" fillId="0" borderId="0" xfId="0" applyFill="1"/>
    <xf numFmtId="1" fontId="0" fillId="0" borderId="0" xfId="0" applyNumberFormat="1" applyFill="1"/>
    <xf numFmtId="169" fontId="17" fillId="0" borderId="0" xfId="0" applyNumberFormat="1" applyFont="1" applyBorder="1" applyAlignment="1">
      <alignment horizontal="center" vertical="center" wrapText="1"/>
    </xf>
    <xf numFmtId="0" fontId="30" fillId="0" borderId="0" xfId="0" applyFont="1"/>
    <xf numFmtId="0" fontId="27" fillId="0" borderId="0" xfId="2" applyFont="1"/>
    <xf numFmtId="0" fontId="2" fillId="0" borderId="0" xfId="2"/>
    <xf numFmtId="0" fontId="2" fillId="13" borderId="1" xfId="2" applyFill="1" applyBorder="1"/>
    <xf numFmtId="0" fontId="2" fillId="13" borderId="1" xfId="2" applyFill="1" applyBorder="1" applyAlignment="1">
      <alignment wrapText="1"/>
    </xf>
    <xf numFmtId="0" fontId="2" fillId="0" borderId="1" xfId="2" applyFill="1" applyBorder="1"/>
    <xf numFmtId="0" fontId="2" fillId="13" borderId="1" xfId="2" applyFill="1" applyBorder="1" applyAlignment="1">
      <alignment horizontal="center" vertical="center"/>
    </xf>
    <xf numFmtId="0" fontId="2" fillId="16" borderId="1" xfId="2" applyFill="1" applyBorder="1" applyAlignment="1">
      <alignment horizontal="center" vertical="center"/>
    </xf>
    <xf numFmtId="0" fontId="2" fillId="16" borderId="1" xfId="2" applyFill="1" applyBorder="1"/>
    <xf numFmtId="0" fontId="2" fillId="18" borderId="1" xfId="2" applyFont="1" applyFill="1" applyBorder="1" applyAlignment="1">
      <alignment horizontal="left"/>
    </xf>
    <xf numFmtId="0" fontId="27" fillId="18" borderId="1" xfId="2" applyFont="1" applyFill="1" applyBorder="1" applyAlignment="1"/>
    <xf numFmtId="0" fontId="2" fillId="18" borderId="1" xfId="2" applyFill="1" applyBorder="1" applyAlignment="1">
      <alignment horizontal="center" vertical="center"/>
    </xf>
    <xf numFmtId="0" fontId="2" fillId="18" borderId="1" xfId="2" applyFill="1" applyBorder="1"/>
    <xf numFmtId="0" fontId="11" fillId="0" borderId="4" xfId="0" applyFont="1" applyBorder="1" applyAlignment="1">
      <alignment horizontal="center" vertical="center"/>
    </xf>
    <xf numFmtId="0" fontId="0" fillId="0" borderId="2" xfId="0" applyFont="1" applyBorder="1" applyAlignment="1">
      <alignment horizontal="center" vertical="center" wrapText="1"/>
    </xf>
    <xf numFmtId="0" fontId="1" fillId="18" borderId="1" xfId="2" applyFont="1" applyFill="1" applyBorder="1" applyAlignment="1">
      <alignment horizontal="center" vertical="center"/>
    </xf>
    <xf numFmtId="0" fontId="0" fillId="0" borderId="0" xfId="0" applyBorder="1"/>
    <xf numFmtId="0" fontId="31" fillId="0" borderId="0" xfId="0" applyFont="1" applyBorder="1" applyAlignment="1">
      <alignment horizontal="center" vertical="top" wrapText="1"/>
    </xf>
    <xf numFmtId="0" fontId="32" fillId="0" borderId="0" xfId="0" applyFont="1" applyBorder="1" applyAlignment="1">
      <alignment vertical="top" wrapText="1"/>
    </xf>
    <xf numFmtId="0" fontId="19" fillId="0" borderId="0" xfId="0" applyFont="1" applyFill="1" applyBorder="1" applyAlignment="1">
      <alignment horizontal="left" vertical="top" wrapText="1"/>
    </xf>
    <xf numFmtId="170" fontId="18" fillId="0" borderId="0" xfId="1" applyNumberFormat="1" applyFont="1" applyFill="1" applyBorder="1" applyAlignment="1">
      <alignment horizontal="center" vertical="top" wrapText="1"/>
    </xf>
    <xf numFmtId="1" fontId="21" fillId="0" borderId="0" xfId="0" applyNumberFormat="1" applyFont="1" applyFill="1" applyAlignment="1">
      <alignment horizontal="right"/>
    </xf>
    <xf numFmtId="1" fontId="19" fillId="0" borderId="0" xfId="0" applyNumberFormat="1" applyFont="1" applyFill="1" applyBorder="1" applyAlignment="1">
      <alignment horizontal="right"/>
    </xf>
    <xf numFmtId="165" fontId="19" fillId="0" borderId="0" xfId="1" applyNumberFormat="1" applyFont="1" applyFill="1" applyBorder="1" applyAlignment="1" applyProtection="1">
      <alignment vertical="center"/>
    </xf>
    <xf numFmtId="1" fontId="22" fillId="0" borderId="0" xfId="1" applyNumberFormat="1" applyFont="1" applyFill="1" applyBorder="1" applyAlignment="1" applyProtection="1">
      <alignment vertical="center"/>
    </xf>
    <xf numFmtId="165" fontId="15" fillId="0" borderId="0" xfId="1" applyNumberFormat="1" applyFill="1" applyBorder="1" applyProtection="1"/>
    <xf numFmtId="0" fontId="4" fillId="0" borderId="0" xfId="0" applyFont="1" applyFill="1" applyBorder="1" applyAlignment="1">
      <alignment horizontal="left" vertical="top" wrapText="1"/>
    </xf>
    <xf numFmtId="165" fontId="4" fillId="0" borderId="0" xfId="1" applyNumberFormat="1" applyFont="1" applyFill="1" applyBorder="1" applyAlignment="1" applyProtection="1">
      <alignment vertical="top" wrapText="1"/>
    </xf>
    <xf numFmtId="1" fontId="20" fillId="0" borderId="0" xfId="0" applyNumberFormat="1" applyFont="1" applyFill="1" applyAlignment="1">
      <alignment horizontal="right"/>
    </xf>
    <xf numFmtId="1" fontId="7" fillId="0" borderId="0" xfId="0" applyNumberFormat="1" applyFont="1" applyFill="1" applyBorder="1" applyAlignment="1">
      <alignment horizontal="right"/>
    </xf>
    <xf numFmtId="165" fontId="4" fillId="0" borderId="0" xfId="1" applyNumberFormat="1" applyFont="1" applyFill="1" applyBorder="1" applyAlignment="1" applyProtection="1">
      <alignment vertical="center"/>
    </xf>
    <xf numFmtId="1" fontId="5" fillId="0" borderId="0" xfId="1" applyNumberFormat="1" applyFont="1" applyFill="1" applyBorder="1" applyAlignment="1" applyProtection="1">
      <alignment vertical="center"/>
    </xf>
    <xf numFmtId="0" fontId="28" fillId="0" borderId="0" xfId="0" applyFont="1" applyFill="1" applyBorder="1" applyAlignment="1">
      <alignment horizontal="left" vertical="top" wrapText="1"/>
    </xf>
    <xf numFmtId="165" fontId="28" fillId="0" borderId="0" xfId="1" applyNumberFormat="1" applyFont="1" applyFill="1" applyBorder="1" applyAlignment="1" applyProtection="1">
      <alignment vertical="top" wrapText="1"/>
    </xf>
    <xf numFmtId="1" fontId="28" fillId="0" borderId="0" xfId="0" applyNumberFormat="1" applyFont="1" applyFill="1" applyBorder="1" applyAlignment="1">
      <alignment horizontal="right"/>
    </xf>
    <xf numFmtId="165" fontId="28" fillId="0" borderId="0" xfId="1" applyNumberFormat="1" applyFont="1" applyFill="1" applyBorder="1" applyAlignment="1" applyProtection="1">
      <alignment vertical="center"/>
    </xf>
    <xf numFmtId="1" fontId="29" fillId="0" borderId="0" xfId="1" applyNumberFormat="1" applyFont="1" applyFill="1" applyBorder="1" applyAlignment="1" applyProtection="1">
      <alignment vertical="center"/>
    </xf>
    <xf numFmtId="165" fontId="4" fillId="0" borderId="0" xfId="1" applyNumberFormat="1" applyFont="1" applyFill="1" applyBorder="1" applyAlignment="1" applyProtection="1">
      <alignment vertical="center" wrapText="1"/>
    </xf>
    <xf numFmtId="1" fontId="23" fillId="0" borderId="0" xfId="0" applyNumberFormat="1" applyFont="1" applyFill="1" applyAlignment="1">
      <alignment horizontal="right"/>
    </xf>
    <xf numFmtId="165" fontId="19" fillId="0" borderId="0" xfId="1" applyNumberFormat="1" applyFont="1" applyFill="1" applyBorder="1" applyAlignment="1" applyProtection="1">
      <alignment vertical="center" wrapText="1"/>
    </xf>
    <xf numFmtId="165" fontId="19" fillId="0" borderId="0" xfId="1" applyNumberFormat="1" applyFont="1" applyFill="1" applyBorder="1" applyAlignment="1" applyProtection="1">
      <alignment vertical="top" wrapText="1"/>
    </xf>
    <xf numFmtId="0" fontId="4" fillId="0" borderId="0" xfId="0" applyFont="1" applyFill="1"/>
    <xf numFmtId="165" fontId="4" fillId="0" borderId="0" xfId="1" applyNumberFormat="1" applyFont="1" applyFill="1"/>
    <xf numFmtId="165" fontId="15" fillId="0" borderId="0" xfId="1" applyNumberFormat="1" applyFill="1"/>
    <xf numFmtId="0" fontId="28" fillId="0" borderId="0" xfId="0" applyFont="1" applyFill="1"/>
    <xf numFmtId="0" fontId="4" fillId="0" borderId="0" xfId="0" applyFont="1" applyFill="1" applyBorder="1" applyAlignment="1">
      <alignment horizontal="left" vertical="center" wrapText="1"/>
    </xf>
    <xf numFmtId="167" fontId="0" fillId="0" borderId="1" xfId="0" applyNumberFormat="1" applyFont="1" applyBorder="1" applyAlignment="1">
      <alignment horizontal="right" vertical="center"/>
    </xf>
    <xf numFmtId="0" fontId="5" fillId="2" borderId="0" xfId="0"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left" wrapText="1"/>
    </xf>
    <xf numFmtId="0" fontId="3" fillId="0" borderId="0" xfId="0" applyFont="1" applyAlignment="1">
      <alignment horizontal="left" wrapText="1"/>
    </xf>
    <xf numFmtId="0" fontId="3" fillId="0" borderId="5" xfId="0" applyFont="1" applyBorder="1" applyAlignment="1">
      <alignment horizontal="left" wrapText="1"/>
    </xf>
    <xf numFmtId="0" fontId="5" fillId="7" borderId="0" xfId="0" applyFont="1" applyFill="1" applyBorder="1" applyAlignment="1">
      <alignment horizontal="center" vertical="center" wrapText="1"/>
    </xf>
    <xf numFmtId="0" fontId="27" fillId="14" borderId="6" xfId="2" applyFont="1" applyFill="1" applyBorder="1" applyAlignment="1">
      <alignment horizontal="center" vertical="center"/>
    </xf>
    <xf numFmtId="0" fontId="27" fillId="14" borderId="7" xfId="2" applyFont="1" applyFill="1" applyBorder="1" applyAlignment="1">
      <alignment horizontal="center" vertical="center"/>
    </xf>
    <xf numFmtId="0" fontId="2" fillId="13" borderId="1" xfId="2" applyFill="1" applyBorder="1" applyAlignment="1">
      <alignment horizontal="center" vertical="center"/>
    </xf>
    <xf numFmtId="0" fontId="2" fillId="13" borderId="1" xfId="2" applyFill="1" applyBorder="1" applyAlignment="1">
      <alignment horizontal="left" vertical="center"/>
    </xf>
    <xf numFmtId="0" fontId="2" fillId="13" borderId="2" xfId="2" applyFill="1" applyBorder="1" applyAlignment="1">
      <alignment horizontal="center" vertical="center" wrapText="1"/>
    </xf>
    <xf numFmtId="0" fontId="2" fillId="13" borderId="8" xfId="2" applyFill="1" applyBorder="1" applyAlignment="1">
      <alignment horizontal="center" vertical="center" wrapText="1"/>
    </xf>
    <xf numFmtId="0" fontId="2" fillId="13" borderId="9" xfId="2" applyFill="1" applyBorder="1" applyAlignment="1">
      <alignment horizontal="center" vertical="center" wrapText="1"/>
    </xf>
    <xf numFmtId="0" fontId="2" fillId="13" borderId="2" xfId="2" applyFill="1" applyBorder="1" applyAlignment="1">
      <alignment horizontal="left" vertical="center"/>
    </xf>
    <xf numFmtId="0" fontId="2" fillId="13" borderId="8" xfId="2" applyFill="1" applyBorder="1" applyAlignment="1">
      <alignment horizontal="left" vertical="center"/>
    </xf>
    <xf numFmtId="0" fontId="2" fillId="13" borderId="9" xfId="2" applyFill="1" applyBorder="1" applyAlignment="1">
      <alignment horizontal="left" vertical="center"/>
    </xf>
    <xf numFmtId="0" fontId="27" fillId="15" borderId="4" xfId="2" applyFont="1" applyFill="1" applyBorder="1" applyAlignment="1">
      <alignment horizontal="center" vertical="center"/>
    </xf>
    <xf numFmtId="0" fontId="27" fillId="15" borderId="10" xfId="2" applyFont="1" applyFill="1" applyBorder="1" applyAlignment="1">
      <alignment horizontal="center" vertical="center"/>
    </xf>
    <xf numFmtId="0" fontId="27" fillId="15" borderId="11" xfId="2" applyFont="1" applyFill="1" applyBorder="1" applyAlignment="1">
      <alignment horizontal="center" vertical="center"/>
    </xf>
    <xf numFmtId="0" fontId="2" fillId="16" borderId="2" xfId="2" applyFill="1" applyBorder="1" applyAlignment="1">
      <alignment horizontal="center" vertical="center"/>
    </xf>
    <xf numFmtId="0" fontId="2" fillId="16" borderId="9" xfId="2" applyFill="1" applyBorder="1" applyAlignment="1">
      <alignment horizontal="center" vertical="center"/>
    </xf>
    <xf numFmtId="0" fontId="2" fillId="16" borderId="2" xfId="2" applyFill="1" applyBorder="1" applyAlignment="1">
      <alignment horizontal="left" vertical="center"/>
    </xf>
    <xf numFmtId="0" fontId="2" fillId="16" borderId="9" xfId="2" applyFill="1" applyBorder="1" applyAlignment="1">
      <alignment horizontal="left" vertical="center"/>
    </xf>
    <xf numFmtId="0" fontId="27" fillId="17" borderId="4" xfId="2" applyFont="1" applyFill="1" applyBorder="1" applyAlignment="1">
      <alignment horizontal="center"/>
    </xf>
    <xf numFmtId="0" fontId="27" fillId="17" borderId="10" xfId="2" applyFont="1" applyFill="1" applyBorder="1" applyAlignment="1">
      <alignment horizontal="center"/>
    </xf>
    <xf numFmtId="0" fontId="27" fillId="17" borderId="11" xfId="2" applyFont="1" applyFill="1" applyBorder="1" applyAlignment="1">
      <alignment horizontal="center"/>
    </xf>
    <xf numFmtId="0" fontId="1" fillId="18" borderId="2" xfId="2" applyFont="1" applyFill="1" applyBorder="1" applyAlignment="1">
      <alignment horizontal="center" vertical="center" wrapText="1"/>
    </xf>
    <xf numFmtId="0" fontId="2" fillId="18" borderId="9" xfId="2" applyFill="1" applyBorder="1" applyAlignment="1">
      <alignment horizontal="center" vertical="center"/>
    </xf>
    <xf numFmtId="0" fontId="2" fillId="18" borderId="2" xfId="2" applyFont="1" applyFill="1" applyBorder="1" applyAlignment="1">
      <alignment horizontal="left" vertical="center"/>
    </xf>
    <xf numFmtId="0" fontId="2" fillId="18" borderId="9" xfId="2" applyFont="1" applyFill="1" applyBorder="1" applyAlignment="1">
      <alignment horizontal="left" vertical="center"/>
    </xf>
    <xf numFmtId="0" fontId="2" fillId="18" borderId="2" xfId="2" applyFill="1" applyBorder="1" applyAlignment="1">
      <alignment wrapText="1"/>
    </xf>
    <xf numFmtId="0" fontId="2" fillId="18" borderId="9" xfId="2" applyFill="1" applyBorder="1" applyAlignment="1">
      <alignment wrapText="1"/>
    </xf>
    <xf numFmtId="0" fontId="0" fillId="10" borderId="1" xfId="0" applyFont="1" applyFill="1" applyBorder="1" applyAlignment="1">
      <alignment horizontal="center" vertical="center" wrapText="1"/>
    </xf>
  </cellXfs>
  <cellStyles count="3">
    <cellStyle name="Milliers" xfId="1" builtinId="3"/>
    <cellStyle name="Normal" xfId="0" builtinId="0"/>
    <cellStyle name="Normal 2"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FABAB"/>
      <rgbColor rgb="FF8B8B8B"/>
      <rgbColor rgb="FF8FAADC"/>
      <rgbColor rgb="FF993366"/>
      <rgbColor rgb="FFFFF2CC"/>
      <rgbColor rgb="FFDEEBF7"/>
      <rgbColor rgb="FF660066"/>
      <rgbColor rgb="FFF19759"/>
      <rgbColor rgb="FF0066CC"/>
      <rgbColor rgb="FFBDD7EE"/>
      <rgbColor rgb="FF000080"/>
      <rgbColor rgb="FFFF00FF"/>
      <rgbColor rgb="FFFFFF00"/>
      <rgbColor rgb="FF00FFFF"/>
      <rgbColor rgb="FF800080"/>
      <rgbColor rgb="FF800000"/>
      <rgbColor rgb="FF008080"/>
      <rgbColor rgb="FF0000FF"/>
      <rgbColor rgb="FF00CCFF"/>
      <rgbColor rgb="FFDAE3F3"/>
      <rgbColor rgb="FFE2F0D9"/>
      <rgbColor rgb="FFFBE5D6"/>
      <rgbColor rgb="FF9DC3E6"/>
      <rgbColor rgb="FFF4B183"/>
      <rgbColor rgb="FFD9D9D9"/>
      <rgbColor rgb="FFF8CBAD"/>
      <rgbColor rgb="FF4472C4"/>
      <rgbColor rgb="FF33CCCC"/>
      <rgbColor rgb="FF99CC00"/>
      <rgbColor rgb="FFFFC000"/>
      <rgbColor rgb="FFFF9900"/>
      <rgbColor rgb="FFED7D31"/>
      <rgbColor rgb="FF595959"/>
      <rgbColor rgb="FFA5A5A5"/>
      <rgbColor rgb="FF203864"/>
      <rgbColor rgb="FF5B9BD5"/>
      <rgbColor rgb="FF003300"/>
      <rgbColor rgb="FF333300"/>
      <rgbColor rgb="FF843C0B"/>
      <rgbColor rgb="FF993366"/>
      <rgbColor rgb="FF1F4E79"/>
      <rgbColor rgb="FF242021"/>
      <rgbColor rgb="00003366"/>
      <rgbColor rgb="00339966"/>
      <rgbColor rgb="00003300"/>
      <rgbColor rgb="00333300"/>
      <rgbColor rgb="00993300"/>
      <rgbColor rgb="00993366"/>
      <rgbColor rgb="00333399"/>
      <rgbColor rgb="00333333"/>
    </indexedColors>
    <mruColors>
      <color rgb="FFFFDDDD"/>
      <color rgb="FFFFEAE1"/>
      <color rgb="FFFEE3CE"/>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autoTitleDeleted val="1"/>
    <c:plotArea>
      <c:layout/>
      <c:barChart>
        <c:barDir val="col"/>
        <c:grouping val="stacked"/>
        <c:varyColors val="0"/>
        <c:ser>
          <c:idx val="0"/>
          <c:order val="0"/>
          <c:tx>
            <c:strRef>
              <c:f>'Figure 2'!$A$4</c:f>
              <c:strCache>
                <c:ptCount val="1"/>
                <c:pt idx="0">
                  <c:v>Faits antérieurs à l'année N</c:v>
                </c:pt>
              </c:strCache>
            </c:strRef>
          </c:tx>
          <c:spPr>
            <a:solidFill>
              <a:srgbClr val="5B9BD5"/>
            </a:solidFill>
            <a:ln w="0">
              <a:noFill/>
            </a:ln>
          </c:spPr>
          <c:invertIfNegative val="0"/>
          <c:dLbls>
            <c:spPr>
              <a:noFill/>
              <a:ln>
                <a:noFill/>
              </a:ln>
              <a:effectLst/>
            </c:spPr>
            <c:txPr>
              <a:bodyPr wrap="square"/>
              <a:lstStyle/>
              <a:p>
                <a:pPr>
                  <a:defRPr sz="1000" b="0" strike="noStrike" spc="-1">
                    <a:solidFill>
                      <a:srgbClr val="000000"/>
                    </a:solidFill>
                    <a:latin typeface="Calibri"/>
                  </a:defRPr>
                </a:pPr>
                <a:endParaRPr lang="fr-FR"/>
              </a:p>
            </c:txPr>
            <c:dLblPos val="ct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numRef>
              <c:f>'Figure 2'!$B$3:$H$3</c:f>
              <c:numCache>
                <c:formatCode>General</c:formatCode>
                <c:ptCount val="7"/>
                <c:pt idx="0">
                  <c:v>2016</c:v>
                </c:pt>
                <c:pt idx="1">
                  <c:v>2017</c:v>
                </c:pt>
                <c:pt idx="2">
                  <c:v>2018</c:v>
                </c:pt>
                <c:pt idx="3">
                  <c:v>2019</c:v>
                </c:pt>
                <c:pt idx="4">
                  <c:v>2020</c:v>
                </c:pt>
                <c:pt idx="5">
                  <c:v>2021</c:v>
                </c:pt>
                <c:pt idx="6">
                  <c:v>2022</c:v>
                </c:pt>
              </c:numCache>
            </c:numRef>
          </c:cat>
          <c:val>
            <c:numRef>
              <c:f>'Figure 2'!$B$4:$H$4</c:f>
              <c:numCache>
                <c:formatCode>_-* #\ ##0\ _€_-;\-* #\ ##0\ _€_-;_-* \-??\ _€_-;_-@_-</c:formatCode>
                <c:ptCount val="7"/>
                <c:pt idx="0">
                  <c:v>22327</c:v>
                </c:pt>
                <c:pt idx="1">
                  <c:v>23445</c:v>
                </c:pt>
                <c:pt idx="2">
                  <c:v>28146</c:v>
                </c:pt>
                <c:pt idx="3">
                  <c:v>35775</c:v>
                </c:pt>
                <c:pt idx="4">
                  <c:v>45386</c:v>
                </c:pt>
                <c:pt idx="5">
                  <c:v>58883</c:v>
                </c:pt>
                <c:pt idx="6" formatCode="#,##0">
                  <c:v>67475</c:v>
                </c:pt>
              </c:numCache>
            </c:numRef>
          </c:val>
          <c:extLst>
            <c:ext xmlns:c16="http://schemas.microsoft.com/office/drawing/2014/chart" uri="{C3380CC4-5D6E-409C-BE32-E72D297353CC}">
              <c16:uniqueId val="{00000000-5B40-44E4-B7DA-A9B18DA02271}"/>
            </c:ext>
          </c:extLst>
        </c:ser>
        <c:ser>
          <c:idx val="1"/>
          <c:order val="1"/>
          <c:tx>
            <c:strRef>
              <c:f>'Figure 2'!$A$5</c:f>
              <c:strCache>
                <c:ptCount val="1"/>
                <c:pt idx="0">
                  <c:v>Faits commis l'année de l'enregistrement (N)</c:v>
                </c:pt>
              </c:strCache>
            </c:strRef>
          </c:tx>
          <c:spPr>
            <a:solidFill>
              <a:srgbClr val="DEEBF7"/>
            </a:solidFill>
            <a:ln w="0">
              <a:noFill/>
            </a:ln>
          </c:spPr>
          <c:invertIfNegative val="0"/>
          <c:dLbls>
            <c:spPr>
              <a:noFill/>
              <a:ln>
                <a:noFill/>
              </a:ln>
              <a:effectLst/>
            </c:spPr>
            <c:txPr>
              <a:bodyPr wrap="square"/>
              <a:lstStyle/>
              <a:p>
                <a:pPr>
                  <a:defRPr sz="1000" b="0" strike="noStrike" spc="-1">
                    <a:solidFill>
                      <a:srgbClr val="000000"/>
                    </a:solidFill>
                    <a:latin typeface="Calibri"/>
                  </a:defRPr>
                </a:pPr>
                <a:endParaRPr lang="fr-FR"/>
              </a:p>
            </c:txPr>
            <c:dLblPos val="ct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numRef>
              <c:f>'Figure 2'!$B$3:$H$3</c:f>
              <c:numCache>
                <c:formatCode>General</c:formatCode>
                <c:ptCount val="7"/>
                <c:pt idx="0">
                  <c:v>2016</c:v>
                </c:pt>
                <c:pt idx="1">
                  <c:v>2017</c:v>
                </c:pt>
                <c:pt idx="2">
                  <c:v>2018</c:v>
                </c:pt>
                <c:pt idx="3">
                  <c:v>2019</c:v>
                </c:pt>
                <c:pt idx="4">
                  <c:v>2020</c:v>
                </c:pt>
                <c:pt idx="5">
                  <c:v>2021</c:v>
                </c:pt>
                <c:pt idx="6">
                  <c:v>2022</c:v>
                </c:pt>
              </c:numCache>
            </c:numRef>
          </c:cat>
          <c:val>
            <c:numRef>
              <c:f>'Figure 2'!$B$5:$H$5</c:f>
              <c:numCache>
                <c:formatCode>_-* #\ ##0\ _€_-;\-* #\ ##0\ _€_-;_-* \-??\ _€_-;_-@_-</c:formatCode>
                <c:ptCount val="7"/>
                <c:pt idx="0">
                  <c:v>98929</c:v>
                </c:pt>
                <c:pt idx="1">
                  <c:v>100018</c:v>
                </c:pt>
                <c:pt idx="2">
                  <c:v>108014</c:v>
                </c:pt>
                <c:pt idx="3">
                  <c:v>124695</c:v>
                </c:pt>
                <c:pt idx="4">
                  <c:v>132458</c:v>
                </c:pt>
                <c:pt idx="5">
                  <c:v>152602</c:v>
                </c:pt>
                <c:pt idx="6" formatCode="#,##0">
                  <c:v>176681</c:v>
                </c:pt>
              </c:numCache>
            </c:numRef>
          </c:val>
          <c:extLst>
            <c:ext xmlns:c16="http://schemas.microsoft.com/office/drawing/2014/chart" uri="{C3380CC4-5D6E-409C-BE32-E72D297353CC}">
              <c16:uniqueId val="{00000001-5B40-44E4-B7DA-A9B18DA02271}"/>
            </c:ext>
          </c:extLst>
        </c:ser>
        <c:dLbls>
          <c:showLegendKey val="0"/>
          <c:showVal val="0"/>
          <c:showCatName val="0"/>
          <c:showSerName val="0"/>
          <c:showPercent val="0"/>
          <c:showBubbleSize val="0"/>
        </c:dLbls>
        <c:gapWidth val="219"/>
        <c:overlap val="100"/>
        <c:axId val="338622240"/>
        <c:axId val="338634928"/>
      </c:barChart>
      <c:lineChart>
        <c:grouping val="standard"/>
        <c:varyColors val="0"/>
        <c:ser>
          <c:idx val="3"/>
          <c:order val="3"/>
          <c:tx>
            <c:strRef>
              <c:f>'Figure 2'!$A$7</c:f>
              <c:strCache>
                <c:ptCount val="1"/>
                <c:pt idx="0">
                  <c:v>Évolution pour les victimes de faits antérieurs à l'année N</c:v>
                </c:pt>
              </c:strCache>
            </c:strRef>
          </c:tx>
          <c:spPr>
            <a:ln w="28440" cap="rnd">
              <a:solidFill>
                <a:schemeClr val="accent5">
                  <a:lumMod val="75000"/>
                </a:schemeClr>
              </a:solidFill>
              <a:prstDash val="dash"/>
              <a:round/>
            </a:ln>
          </c:spPr>
          <c:marker>
            <c:symbol val="none"/>
          </c:marker>
          <c:cat>
            <c:numRef>
              <c:f>'Figure 2'!$B$3:$H$3</c:f>
              <c:numCache>
                <c:formatCode>General</c:formatCode>
                <c:ptCount val="7"/>
                <c:pt idx="0">
                  <c:v>2016</c:v>
                </c:pt>
                <c:pt idx="1">
                  <c:v>2017</c:v>
                </c:pt>
                <c:pt idx="2">
                  <c:v>2018</c:v>
                </c:pt>
                <c:pt idx="3">
                  <c:v>2019</c:v>
                </c:pt>
                <c:pt idx="4">
                  <c:v>2020</c:v>
                </c:pt>
                <c:pt idx="5">
                  <c:v>2021</c:v>
                </c:pt>
                <c:pt idx="6">
                  <c:v>2022</c:v>
                </c:pt>
              </c:numCache>
            </c:numRef>
          </c:cat>
          <c:val>
            <c:numRef>
              <c:f>'Figure 2'!$B$7:$H$7</c:f>
              <c:numCache>
                <c:formatCode>0.0</c:formatCode>
                <c:ptCount val="7"/>
                <c:pt idx="1">
                  <c:v>5.0073901554171982</c:v>
                </c:pt>
                <c:pt idx="2">
                  <c:v>20.051183621241208</c:v>
                </c:pt>
                <c:pt idx="3">
                  <c:v>27.105094862502654</c:v>
                </c:pt>
                <c:pt idx="4">
                  <c:v>26.865129280223627</c:v>
                </c:pt>
                <c:pt idx="5">
                  <c:v>29.738245273873019</c:v>
                </c:pt>
                <c:pt idx="6" formatCode="#\ ##0.0_ ;\-#\ ##0.0\ ">
                  <c:v>14.591647844029694</c:v>
                </c:pt>
              </c:numCache>
            </c:numRef>
          </c:val>
          <c:smooth val="0"/>
          <c:extLst>
            <c:ext xmlns:c16="http://schemas.microsoft.com/office/drawing/2014/chart" uri="{C3380CC4-5D6E-409C-BE32-E72D297353CC}">
              <c16:uniqueId val="{00000003-5B40-44E4-B7DA-A9B18DA02271}"/>
            </c:ext>
          </c:extLst>
        </c:ser>
        <c:ser>
          <c:idx val="4"/>
          <c:order val="4"/>
          <c:tx>
            <c:strRef>
              <c:f>'Figure 2'!$A$8</c:f>
              <c:strCache>
                <c:ptCount val="1"/>
                <c:pt idx="0">
                  <c:v>Évolution pour les victimes de faits commis l'année N (%)</c:v>
                </c:pt>
              </c:strCache>
            </c:strRef>
          </c:tx>
          <c:spPr>
            <a:ln w="28440" cap="rnd">
              <a:solidFill>
                <a:schemeClr val="accent3">
                  <a:lumMod val="75000"/>
                </a:schemeClr>
              </a:solidFill>
              <a:prstDash val="dash"/>
              <a:round/>
            </a:ln>
          </c:spPr>
          <c:marker>
            <c:symbol val="none"/>
          </c:marker>
          <c:dLbls>
            <c:spPr>
              <a:noFill/>
              <a:ln>
                <a:noFill/>
              </a:ln>
              <a:effectLst/>
            </c:spPr>
            <c:txPr>
              <a:bodyPr wrap="square"/>
              <a:lstStyle/>
              <a:p>
                <a:pPr>
                  <a:defRPr sz="1000" b="0" strike="noStrike" spc="-1">
                    <a:solidFill>
                      <a:srgbClr val="000000"/>
                    </a:solidFill>
                    <a:latin typeface="Calibri"/>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numRef>
              <c:f>'Figure 2'!$B$3:$H$3</c:f>
              <c:numCache>
                <c:formatCode>General</c:formatCode>
                <c:ptCount val="7"/>
                <c:pt idx="0">
                  <c:v>2016</c:v>
                </c:pt>
                <c:pt idx="1">
                  <c:v>2017</c:v>
                </c:pt>
                <c:pt idx="2">
                  <c:v>2018</c:v>
                </c:pt>
                <c:pt idx="3">
                  <c:v>2019</c:v>
                </c:pt>
                <c:pt idx="4">
                  <c:v>2020</c:v>
                </c:pt>
                <c:pt idx="5">
                  <c:v>2021</c:v>
                </c:pt>
                <c:pt idx="6">
                  <c:v>2022</c:v>
                </c:pt>
              </c:numCache>
            </c:numRef>
          </c:cat>
          <c:val>
            <c:numRef>
              <c:f>'Figure 2'!$B$8:$H$8</c:f>
              <c:numCache>
                <c:formatCode>0.0</c:formatCode>
                <c:ptCount val="7"/>
                <c:pt idx="1">
                  <c:v>1.1007894550637332</c:v>
                </c:pt>
                <c:pt idx="2">
                  <c:v>7.9945609790237739</c:v>
                </c:pt>
                <c:pt idx="3">
                  <c:v>15.443368452237678</c:v>
                </c:pt>
                <c:pt idx="4">
                  <c:v>6.225590440675262</c:v>
                </c:pt>
                <c:pt idx="5">
                  <c:v>15.207839466094924</c:v>
                </c:pt>
                <c:pt idx="6" formatCode="#\ ##0.0_ ;\-#\ ##0.0\ ">
                  <c:v>15.77895440426731</c:v>
                </c:pt>
              </c:numCache>
            </c:numRef>
          </c:val>
          <c:smooth val="0"/>
          <c:extLst>
            <c:ext xmlns:c16="http://schemas.microsoft.com/office/drawing/2014/chart" uri="{C3380CC4-5D6E-409C-BE32-E72D297353CC}">
              <c16:uniqueId val="{00000004-5B40-44E4-B7DA-A9B18DA02271}"/>
            </c:ext>
          </c:extLst>
        </c:ser>
        <c:ser>
          <c:idx val="5"/>
          <c:order val="5"/>
          <c:tx>
            <c:strRef>
              <c:f>'Figure 2'!$A$9</c:f>
              <c:strCache>
                <c:ptCount val="1"/>
                <c:pt idx="0">
                  <c:v>Évolution de l'ensemble des victimes (%)</c:v>
                </c:pt>
              </c:strCache>
            </c:strRef>
          </c:tx>
          <c:spPr>
            <a:ln>
              <a:solidFill>
                <a:schemeClr val="accent5"/>
              </a:solidFill>
            </a:ln>
          </c:spPr>
          <c:marker>
            <c:symbol val="none"/>
          </c:marker>
          <c:cat>
            <c:numRef>
              <c:f>'Figure 2'!$B$3:$H$3</c:f>
              <c:numCache>
                <c:formatCode>General</c:formatCode>
                <c:ptCount val="7"/>
                <c:pt idx="0">
                  <c:v>2016</c:v>
                </c:pt>
                <c:pt idx="1">
                  <c:v>2017</c:v>
                </c:pt>
                <c:pt idx="2">
                  <c:v>2018</c:v>
                </c:pt>
                <c:pt idx="3">
                  <c:v>2019</c:v>
                </c:pt>
                <c:pt idx="4">
                  <c:v>2020</c:v>
                </c:pt>
                <c:pt idx="5">
                  <c:v>2021</c:v>
                </c:pt>
                <c:pt idx="6">
                  <c:v>2022</c:v>
                </c:pt>
              </c:numCache>
            </c:numRef>
          </c:cat>
          <c:val>
            <c:numRef>
              <c:f>'Figure 2'!$B$9:$H$9</c:f>
              <c:numCache>
                <c:formatCode>0.0</c:formatCode>
                <c:ptCount val="7"/>
                <c:pt idx="1">
                  <c:v>1.8201161179652843</c:v>
                </c:pt>
                <c:pt idx="2">
                  <c:v>10.284052712148579</c:v>
                </c:pt>
                <c:pt idx="3">
                  <c:v>17.853995299647465</c:v>
                </c:pt>
                <c:pt idx="4">
                  <c:v>10.826945846575683</c:v>
                </c:pt>
                <c:pt idx="5">
                  <c:v>18.916016283934241</c:v>
                </c:pt>
                <c:pt idx="6" formatCode="#\ ##0.0_ ;\-#\ ##0.0\ ">
                  <c:v>15.448376953448232</c:v>
                </c:pt>
              </c:numCache>
            </c:numRef>
          </c:val>
          <c:smooth val="0"/>
          <c:extLst>
            <c:ext xmlns:c16="http://schemas.microsoft.com/office/drawing/2014/chart" uri="{C3380CC4-5D6E-409C-BE32-E72D297353CC}">
              <c16:uniqueId val="{00000006-5B40-44E4-B7DA-A9B18DA02271}"/>
            </c:ext>
          </c:extLst>
        </c:ser>
        <c:dLbls>
          <c:showLegendKey val="0"/>
          <c:showVal val="0"/>
          <c:showCatName val="0"/>
          <c:showSerName val="0"/>
          <c:showPercent val="0"/>
          <c:showBubbleSize val="0"/>
        </c:dLbls>
        <c:marker val="1"/>
        <c:smooth val="0"/>
        <c:axId val="338674136"/>
        <c:axId val="338674520"/>
        <c:extLst>
          <c:ext xmlns:c15="http://schemas.microsoft.com/office/drawing/2012/chart" uri="{02D57815-91ED-43cb-92C2-25804820EDAC}">
            <c15:filteredLineSeries>
              <c15:ser>
                <c:idx val="2"/>
                <c:order val="2"/>
                <c:tx>
                  <c:strRef>
                    <c:extLst>
                      <c:ext uri="{02D57815-91ED-43cb-92C2-25804820EDAC}">
                        <c15:formulaRef>
                          <c15:sqref>'Figure 2'!$A$6</c15:sqref>
                        </c15:formulaRef>
                      </c:ext>
                    </c:extLst>
                    <c:strCache>
                      <c:ptCount val="1"/>
                      <c:pt idx="0">
                        <c:v>Total des faits enregistrés sur l'année</c:v>
                      </c:pt>
                    </c:strCache>
                  </c:strRef>
                </c:tx>
                <c:spPr>
                  <a:ln w="28440" cap="rnd">
                    <a:solidFill>
                      <a:srgbClr val="1F4E79"/>
                    </a:solidFill>
                    <a:prstDash val="dash"/>
                    <a:round/>
                  </a:ln>
                </c:spPr>
                <c:marker>
                  <c:symbol val="none"/>
                </c:marker>
                <c:dLbls>
                  <c:spPr>
                    <a:noFill/>
                    <a:ln>
                      <a:noFill/>
                    </a:ln>
                    <a:effectLst/>
                  </c:spPr>
                  <c:txPr>
                    <a:bodyPr wrap="square"/>
                    <a:lstStyle/>
                    <a:p>
                      <a:pPr>
                        <a:defRPr sz="1000" b="0" strike="noStrike" spc="-1">
                          <a:solidFill>
                            <a:srgbClr val="000000"/>
                          </a:solidFill>
                          <a:latin typeface="Calibri"/>
                        </a:defRPr>
                      </a:pPr>
                      <a:endParaRPr lang="fr-FR"/>
                    </a:p>
                  </c:txPr>
                  <c:dLblPos val="r"/>
                  <c:showLegendKey val="0"/>
                  <c:showVal val="0"/>
                  <c:showCatName val="0"/>
                  <c:showSerName val="0"/>
                  <c:showPercent val="0"/>
                  <c:showBubbleSize val="1"/>
                  <c:separator>; </c:separator>
                  <c:showLeaderLines val="0"/>
                  <c:extLst>
                    <c:ext uri="{CE6537A1-D6FC-4f65-9D91-7224C49458BB}">
                      <c15:showLeaderLines val="1"/>
                    </c:ext>
                  </c:extLst>
                </c:dLbls>
                <c:cat>
                  <c:numRef>
                    <c:extLst>
                      <c:ext uri="{02D57815-91ED-43cb-92C2-25804820EDAC}">
                        <c15:formulaRef>
                          <c15:sqref>'Figure 2'!$B$3:$H$3</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c:ext uri="{02D57815-91ED-43cb-92C2-25804820EDAC}">
                        <c15:formulaRef>
                          <c15:sqref>'Figure 2'!$B$6:$H$6</c15:sqref>
                        </c15:formulaRef>
                      </c:ext>
                    </c:extLst>
                    <c:numCache>
                      <c:formatCode>_-* #\ ##0\ _€_-;\-* #\ ##0\ _€_-;_-* \-??\ _€_-;_-@_-</c:formatCode>
                      <c:ptCount val="7"/>
                      <c:pt idx="0">
                        <c:v>121256</c:v>
                      </c:pt>
                      <c:pt idx="1">
                        <c:v>123463</c:v>
                      </c:pt>
                      <c:pt idx="2">
                        <c:v>136160</c:v>
                      </c:pt>
                      <c:pt idx="3">
                        <c:v>160470</c:v>
                      </c:pt>
                      <c:pt idx="4">
                        <c:v>177844</c:v>
                      </c:pt>
                      <c:pt idx="5">
                        <c:v>211485</c:v>
                      </c:pt>
                      <c:pt idx="6">
                        <c:v>244156</c:v>
                      </c:pt>
                    </c:numCache>
                  </c:numRef>
                </c:val>
                <c:smooth val="0"/>
                <c:extLst>
                  <c:ext xmlns:c16="http://schemas.microsoft.com/office/drawing/2014/chart" uri="{C3380CC4-5D6E-409C-BE32-E72D297353CC}">
                    <c16:uniqueId val="{00000002-5B40-44E4-B7DA-A9B18DA02271}"/>
                  </c:ext>
                </c:extLst>
              </c15:ser>
            </c15:filteredLineSeries>
          </c:ext>
        </c:extLst>
      </c:lineChart>
      <c:catAx>
        <c:axId val="338622240"/>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sz="900" b="0" strike="noStrike" spc="-1">
                <a:solidFill>
                  <a:srgbClr val="595959"/>
                </a:solidFill>
                <a:latin typeface="Calibri"/>
              </a:defRPr>
            </a:pPr>
            <a:endParaRPr lang="fr-FR"/>
          </a:p>
        </c:txPr>
        <c:crossAx val="338634928"/>
        <c:crosses val="autoZero"/>
        <c:auto val="1"/>
        <c:lblAlgn val="ctr"/>
        <c:lblOffset val="100"/>
        <c:noMultiLvlLbl val="0"/>
      </c:catAx>
      <c:valAx>
        <c:axId val="338634928"/>
        <c:scaling>
          <c:orientation val="minMax"/>
        </c:scaling>
        <c:delete val="0"/>
        <c:axPos val="l"/>
        <c:majorGridlines>
          <c:spPr>
            <a:ln w="9360">
              <a:solidFill>
                <a:srgbClr val="D9D9D9"/>
              </a:solidFill>
              <a:round/>
            </a:ln>
          </c:spPr>
        </c:majorGridlines>
        <c:title>
          <c:tx>
            <c:rich>
              <a:bodyPr rot="-5400000"/>
              <a:lstStyle/>
              <a:p>
                <a:pPr>
                  <a:defRPr lang="fr-FR" sz="1000" b="0" strike="noStrike" spc="-1">
                    <a:solidFill>
                      <a:srgbClr val="595959"/>
                    </a:solidFill>
                    <a:latin typeface="Calibri"/>
                  </a:defRPr>
                </a:pPr>
                <a:r>
                  <a:rPr lang="fr-FR" sz="1000" b="0" strike="noStrike" spc="-1">
                    <a:solidFill>
                      <a:srgbClr val="595959"/>
                    </a:solidFill>
                    <a:latin typeface="Calibri"/>
                  </a:rPr>
                  <a:t>Nombre de victimes enregistrées</a:t>
                </a:r>
              </a:p>
            </c:rich>
          </c:tx>
          <c:overlay val="0"/>
          <c:spPr>
            <a:noFill/>
            <a:ln w="0">
              <a:noFill/>
            </a:ln>
          </c:spPr>
        </c:title>
        <c:numFmt formatCode="_-* #\ ##0\ _€_-;\-* #\ ##0\ _€_-;_-* \-??\ _€_-;_-@_-" sourceLinked="0"/>
        <c:majorTickMark val="none"/>
        <c:minorTickMark val="none"/>
        <c:tickLblPos val="nextTo"/>
        <c:spPr>
          <a:ln w="6480">
            <a:noFill/>
          </a:ln>
        </c:spPr>
        <c:txPr>
          <a:bodyPr/>
          <a:lstStyle/>
          <a:p>
            <a:pPr>
              <a:defRPr sz="900" b="0" strike="noStrike" spc="-1">
                <a:solidFill>
                  <a:srgbClr val="595959"/>
                </a:solidFill>
                <a:latin typeface="Calibri"/>
              </a:defRPr>
            </a:pPr>
            <a:endParaRPr lang="fr-FR"/>
          </a:p>
        </c:txPr>
        <c:crossAx val="338622240"/>
        <c:crosses val="autoZero"/>
        <c:crossBetween val="between"/>
      </c:valAx>
      <c:catAx>
        <c:axId val="338674136"/>
        <c:scaling>
          <c:orientation val="minMax"/>
        </c:scaling>
        <c:delete val="1"/>
        <c:axPos val="b"/>
        <c:numFmt formatCode="General" sourceLinked="1"/>
        <c:majorTickMark val="out"/>
        <c:minorTickMark val="none"/>
        <c:tickLblPos val="nextTo"/>
        <c:crossAx val="338674520"/>
        <c:crosses val="autoZero"/>
        <c:auto val="1"/>
        <c:lblAlgn val="ctr"/>
        <c:lblOffset val="100"/>
        <c:noMultiLvlLbl val="0"/>
      </c:catAx>
      <c:valAx>
        <c:axId val="338674520"/>
        <c:scaling>
          <c:orientation val="minMax"/>
        </c:scaling>
        <c:delete val="0"/>
        <c:axPos val="r"/>
        <c:title>
          <c:tx>
            <c:rich>
              <a:bodyPr rot="-5400000"/>
              <a:lstStyle/>
              <a:p>
                <a:pPr>
                  <a:defRPr lang="fr-FR" sz="1000" b="0" strike="noStrike" spc="-1">
                    <a:solidFill>
                      <a:srgbClr val="595959"/>
                    </a:solidFill>
                    <a:latin typeface="Calibri"/>
                  </a:defRPr>
                </a:pPr>
                <a:r>
                  <a:rPr lang="fr-FR" sz="1000" b="0" strike="noStrike" spc="-1">
                    <a:solidFill>
                      <a:srgbClr val="595959"/>
                    </a:solidFill>
                    <a:latin typeface="Calibri"/>
                  </a:rPr>
                  <a:t>Évolutions (en %)</a:t>
                </a:r>
              </a:p>
            </c:rich>
          </c:tx>
          <c:overlay val="0"/>
          <c:spPr>
            <a:noFill/>
            <a:ln w="0">
              <a:noFill/>
            </a:ln>
          </c:spPr>
        </c:title>
        <c:numFmt formatCode="0" sourceLinked="0"/>
        <c:majorTickMark val="out"/>
        <c:minorTickMark val="none"/>
        <c:tickLblPos val="nextTo"/>
        <c:spPr>
          <a:ln w="6480">
            <a:noFill/>
          </a:ln>
        </c:spPr>
        <c:txPr>
          <a:bodyPr/>
          <a:lstStyle/>
          <a:p>
            <a:pPr>
              <a:defRPr sz="900" b="0" strike="noStrike" spc="-1">
                <a:solidFill>
                  <a:srgbClr val="595959"/>
                </a:solidFill>
                <a:latin typeface="Calibri"/>
              </a:defRPr>
            </a:pPr>
            <a:endParaRPr lang="fr-FR"/>
          </a:p>
        </c:txPr>
        <c:crossAx val="338674136"/>
        <c:crosses val="max"/>
        <c:crossBetween val="between"/>
      </c:valAx>
      <c:spPr>
        <a:noFill/>
        <a:ln w="0">
          <a:noFill/>
        </a:ln>
      </c:spPr>
    </c:plotArea>
    <c:legend>
      <c:legendPos val="b"/>
      <c:overlay val="0"/>
      <c:spPr>
        <a:noFill/>
        <a:ln w="0">
          <a:noFill/>
        </a:ln>
      </c:spPr>
      <c:txPr>
        <a:bodyPr/>
        <a:lstStyle/>
        <a:p>
          <a:pPr>
            <a:defRPr sz="900" b="0" strike="noStrike" spc="-1">
              <a:solidFill>
                <a:srgbClr val="595959"/>
              </a:solidFill>
              <a:latin typeface="Calibri"/>
            </a:defRPr>
          </a:pPr>
          <a:endParaRPr lang="fr-FR"/>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autoTitleDeleted val="1"/>
    <c:plotArea>
      <c:layout/>
      <c:lineChart>
        <c:grouping val="standard"/>
        <c:varyColors val="0"/>
        <c:ser>
          <c:idx val="0"/>
          <c:order val="0"/>
          <c:tx>
            <c:strRef>
              <c:f>'Figure 3'!$A$4</c:f>
              <c:strCache>
                <c:ptCount val="1"/>
                <c:pt idx="0">
                  <c:v>Violences physiques</c:v>
                </c:pt>
              </c:strCache>
            </c:strRef>
          </c:tx>
          <c:spPr>
            <a:ln w="28440" cap="rnd">
              <a:solidFill>
                <a:srgbClr val="5B9BD5"/>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'Figure 3'!$B$3:$N$3</c:f>
              <c:strCache>
                <c:ptCount val="13"/>
                <c:pt idx="0">
                  <c:v>15 -19</c:v>
                </c:pt>
                <c:pt idx="1">
                  <c:v>20-24 </c:v>
                </c:pt>
                <c:pt idx="2">
                  <c:v>25-29 </c:v>
                </c:pt>
                <c:pt idx="3">
                  <c:v>30-34 </c:v>
                </c:pt>
                <c:pt idx="4">
                  <c:v>35-39 </c:v>
                </c:pt>
                <c:pt idx="5">
                  <c:v>40-44 </c:v>
                </c:pt>
                <c:pt idx="6">
                  <c:v>45-49 </c:v>
                </c:pt>
                <c:pt idx="7">
                  <c:v>50-54 </c:v>
                </c:pt>
                <c:pt idx="8">
                  <c:v>55-59 </c:v>
                </c:pt>
                <c:pt idx="9">
                  <c:v>60-64 </c:v>
                </c:pt>
                <c:pt idx="10">
                  <c:v>65-69 </c:v>
                </c:pt>
                <c:pt idx="11">
                  <c:v>70-74 </c:v>
                </c:pt>
                <c:pt idx="12">
                  <c:v>75 et +</c:v>
                </c:pt>
              </c:strCache>
            </c:strRef>
          </c:cat>
          <c:val>
            <c:numRef>
              <c:f>'Figure 3'!$B$4:$N$4</c:f>
              <c:numCache>
                <c:formatCode>0.0</c:formatCode>
                <c:ptCount val="13"/>
                <c:pt idx="0">
                  <c:v>5.7712212093626469</c:v>
                </c:pt>
                <c:pt idx="1">
                  <c:v>13.989724532678229</c:v>
                </c:pt>
                <c:pt idx="2">
                  <c:v>15.859635121148258</c:v>
                </c:pt>
                <c:pt idx="3">
                  <c:v>17.131598309037173</c:v>
                </c:pt>
                <c:pt idx="4">
                  <c:v>15.453729221483709</c:v>
                </c:pt>
                <c:pt idx="5">
                  <c:v>11.781870783504383</c:v>
                </c:pt>
                <c:pt idx="6">
                  <c:v>7.892406878577396</c:v>
                </c:pt>
                <c:pt idx="7">
                  <c:v>5.2287663204100214</c:v>
                </c:pt>
                <c:pt idx="8">
                  <c:v>2.9354915140103004</c:v>
                </c:pt>
                <c:pt idx="9">
                  <c:v>1.5912010075943686</c:v>
                </c:pt>
                <c:pt idx="10">
                  <c:v>0.97766582284795045</c:v>
                </c:pt>
                <c:pt idx="11">
                  <c:v>0.69085059420633232</c:v>
                </c:pt>
                <c:pt idx="12">
                  <c:v>0.69583868513923008</c:v>
                </c:pt>
              </c:numCache>
            </c:numRef>
          </c:val>
          <c:smooth val="0"/>
          <c:extLst>
            <c:ext xmlns:c16="http://schemas.microsoft.com/office/drawing/2014/chart" uri="{C3380CC4-5D6E-409C-BE32-E72D297353CC}">
              <c16:uniqueId val="{00000000-3993-4DD6-8015-5089727BECE4}"/>
            </c:ext>
          </c:extLst>
        </c:ser>
        <c:ser>
          <c:idx val="1"/>
          <c:order val="1"/>
          <c:tx>
            <c:strRef>
              <c:f>'Figure 3'!$A$5</c:f>
              <c:strCache>
                <c:ptCount val="1"/>
                <c:pt idx="0">
                  <c:v>Violences sexuelles</c:v>
                </c:pt>
              </c:strCache>
            </c:strRef>
          </c:tx>
          <c:spPr>
            <a:ln w="28440" cap="rnd">
              <a:solidFill>
                <a:srgbClr val="ED7D31"/>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'Figure 3'!$B$3:$N$3</c:f>
              <c:strCache>
                <c:ptCount val="13"/>
                <c:pt idx="0">
                  <c:v>15 -19</c:v>
                </c:pt>
                <c:pt idx="1">
                  <c:v>20-24 </c:v>
                </c:pt>
                <c:pt idx="2">
                  <c:v>25-29 </c:v>
                </c:pt>
                <c:pt idx="3">
                  <c:v>30-34 </c:v>
                </c:pt>
                <c:pt idx="4">
                  <c:v>35-39 </c:v>
                </c:pt>
                <c:pt idx="5">
                  <c:v>40-44 </c:v>
                </c:pt>
                <c:pt idx="6">
                  <c:v>45-49 </c:v>
                </c:pt>
                <c:pt idx="7">
                  <c:v>50-54 </c:v>
                </c:pt>
                <c:pt idx="8">
                  <c:v>55-59 </c:v>
                </c:pt>
                <c:pt idx="9">
                  <c:v>60-64 </c:v>
                </c:pt>
                <c:pt idx="10">
                  <c:v>65-69 </c:v>
                </c:pt>
                <c:pt idx="11">
                  <c:v>70-74 </c:v>
                </c:pt>
                <c:pt idx="12">
                  <c:v>75 et +</c:v>
                </c:pt>
              </c:strCache>
            </c:strRef>
          </c:cat>
          <c:val>
            <c:numRef>
              <c:f>'Figure 3'!$B$5:$N$5</c:f>
              <c:numCache>
                <c:formatCode>0.0</c:formatCode>
                <c:ptCount val="13"/>
                <c:pt idx="0">
                  <c:v>16.078190563913623</c:v>
                </c:pt>
                <c:pt idx="1">
                  <c:v>18.483266809947803</c:v>
                </c:pt>
                <c:pt idx="2">
                  <c:v>15.740456452768395</c:v>
                </c:pt>
                <c:pt idx="3">
                  <c:v>15.965612526865215</c:v>
                </c:pt>
                <c:pt idx="4">
                  <c:v>12.588271415412958</c:v>
                </c:pt>
                <c:pt idx="5">
                  <c:v>8.7810868897758674</c:v>
                </c:pt>
                <c:pt idx="6">
                  <c:v>5.5572612833896224</c:v>
                </c:pt>
                <c:pt idx="7">
                  <c:v>3.4592160474874629</c:v>
                </c:pt>
                <c:pt idx="8">
                  <c:v>1.6272643536997238</c:v>
                </c:pt>
                <c:pt idx="9">
                  <c:v>0.75734315832565757</c:v>
                </c:pt>
                <c:pt idx="10">
                  <c:v>0.47078088220243575</c:v>
                </c:pt>
                <c:pt idx="11">
                  <c:v>0.30703101013202333</c:v>
                </c:pt>
                <c:pt idx="12">
                  <c:v>0.184218606079214</c:v>
                </c:pt>
              </c:numCache>
            </c:numRef>
          </c:val>
          <c:smooth val="0"/>
          <c:extLst>
            <c:ext xmlns:c16="http://schemas.microsoft.com/office/drawing/2014/chart" uri="{C3380CC4-5D6E-409C-BE32-E72D297353CC}">
              <c16:uniqueId val="{00000001-3993-4DD6-8015-5089727BECE4}"/>
            </c:ext>
          </c:extLst>
        </c:ser>
        <c:ser>
          <c:idx val="2"/>
          <c:order val="2"/>
          <c:tx>
            <c:strRef>
              <c:f>'Figure 3'!$A$6</c:f>
              <c:strCache>
                <c:ptCount val="1"/>
                <c:pt idx="0">
                  <c:v>Violences psychologiques</c:v>
                </c:pt>
              </c:strCache>
            </c:strRef>
          </c:tx>
          <c:spPr>
            <a:ln w="28440" cap="rnd">
              <a:solidFill>
                <a:srgbClr val="A5A5A5"/>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'Figure 3'!$B$3:$N$3</c:f>
              <c:strCache>
                <c:ptCount val="13"/>
                <c:pt idx="0">
                  <c:v>15 -19</c:v>
                </c:pt>
                <c:pt idx="1">
                  <c:v>20-24 </c:v>
                </c:pt>
                <c:pt idx="2">
                  <c:v>25-29 </c:v>
                </c:pt>
                <c:pt idx="3">
                  <c:v>30-34 </c:v>
                </c:pt>
                <c:pt idx="4">
                  <c:v>35-39 </c:v>
                </c:pt>
                <c:pt idx="5">
                  <c:v>40-44 </c:v>
                </c:pt>
                <c:pt idx="6">
                  <c:v>45-49 </c:v>
                </c:pt>
                <c:pt idx="7">
                  <c:v>50-54 </c:v>
                </c:pt>
                <c:pt idx="8">
                  <c:v>55-59 </c:v>
                </c:pt>
                <c:pt idx="9">
                  <c:v>60-64 </c:v>
                </c:pt>
                <c:pt idx="10">
                  <c:v>65-69 </c:v>
                </c:pt>
                <c:pt idx="11">
                  <c:v>70-74 </c:v>
                </c:pt>
                <c:pt idx="12">
                  <c:v>75 et +</c:v>
                </c:pt>
              </c:strCache>
            </c:strRef>
          </c:cat>
          <c:val>
            <c:numRef>
              <c:f>'Figure 3'!$B$6:$N$6</c:f>
              <c:numCache>
                <c:formatCode>0.0</c:formatCode>
                <c:ptCount val="13"/>
                <c:pt idx="0">
                  <c:v>4.3092847587259975</c:v>
                </c:pt>
                <c:pt idx="1">
                  <c:v>11.169817439833521</c:v>
                </c:pt>
                <c:pt idx="2">
                  <c:v>14.698052781643989</c:v>
                </c:pt>
                <c:pt idx="3">
                  <c:v>17.734416172317339</c:v>
                </c:pt>
                <c:pt idx="4">
                  <c:v>17.277677931975731</c:v>
                </c:pt>
                <c:pt idx="5">
                  <c:v>13.669716092590841</c:v>
                </c:pt>
                <c:pt idx="6">
                  <c:v>8.9753118116833104</c:v>
                </c:pt>
                <c:pt idx="7">
                  <c:v>5.9794873180816994</c:v>
                </c:pt>
                <c:pt idx="8">
                  <c:v>3.0012296798778428</c:v>
                </c:pt>
                <c:pt idx="9">
                  <c:v>1.5229112333283785</c:v>
                </c:pt>
                <c:pt idx="10">
                  <c:v>0.88780184587111333</c:v>
                </c:pt>
                <c:pt idx="11">
                  <c:v>0.47025120603218795</c:v>
                </c:pt>
                <c:pt idx="12">
                  <c:v>0.30404172803805252</c:v>
                </c:pt>
              </c:numCache>
            </c:numRef>
          </c:val>
          <c:smooth val="0"/>
          <c:extLst>
            <c:ext xmlns:c16="http://schemas.microsoft.com/office/drawing/2014/chart" uri="{C3380CC4-5D6E-409C-BE32-E72D297353CC}">
              <c16:uniqueId val="{00000002-3993-4DD6-8015-5089727BECE4}"/>
            </c:ext>
          </c:extLst>
        </c:ser>
        <c:dLbls>
          <c:showLegendKey val="0"/>
          <c:showVal val="0"/>
          <c:showCatName val="0"/>
          <c:showSerName val="0"/>
          <c:showPercent val="0"/>
          <c:showBubbleSize val="0"/>
        </c:dLbls>
        <c:hiLowLines>
          <c:spPr>
            <a:ln w="0">
              <a:noFill/>
            </a:ln>
          </c:spPr>
        </c:hiLowLines>
        <c:marker val="1"/>
        <c:smooth val="0"/>
        <c:axId val="338080144"/>
        <c:axId val="338080528"/>
      </c:lineChart>
      <c:lineChart>
        <c:grouping val="standard"/>
        <c:varyColors val="0"/>
        <c:ser>
          <c:idx val="3"/>
          <c:order val="3"/>
          <c:tx>
            <c:strRef>
              <c:f>'Figure 3'!$A$7</c:f>
              <c:strCache>
                <c:ptCount val="1"/>
                <c:pt idx="0">
                  <c:v>Part de femmes</c:v>
                </c:pt>
              </c:strCache>
            </c:strRef>
          </c:tx>
          <c:spPr>
            <a:ln w="28440" cap="rnd">
              <a:solidFill>
                <a:srgbClr val="FFC000"/>
              </a:solidFill>
              <a:prstDash val="dash"/>
              <a:round/>
            </a:ln>
          </c:spPr>
          <c:marker>
            <c:symbol val="none"/>
          </c:marker>
          <c:dLbls>
            <c:spPr>
              <a:noFill/>
              <a:ln>
                <a:noFill/>
              </a:ln>
              <a:effectLst/>
            </c:spPr>
            <c:txPr>
              <a:bodyPr wrap="square"/>
              <a:lstStyle/>
              <a:p>
                <a:pPr>
                  <a:defRPr sz="1000" b="0" strike="noStrike" spc="-1">
                    <a:solidFill>
                      <a:srgbClr val="000000"/>
                    </a:solidFill>
                    <a:latin typeface="Calibri"/>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'Figure 3'!$B$3:$N$3</c:f>
              <c:strCache>
                <c:ptCount val="13"/>
                <c:pt idx="0">
                  <c:v>15 -19</c:v>
                </c:pt>
                <c:pt idx="1">
                  <c:v>20-24 </c:v>
                </c:pt>
                <c:pt idx="2">
                  <c:v>25-29 </c:v>
                </c:pt>
                <c:pt idx="3">
                  <c:v>30-34 </c:v>
                </c:pt>
                <c:pt idx="4">
                  <c:v>35-39 </c:v>
                </c:pt>
                <c:pt idx="5">
                  <c:v>40-44 </c:v>
                </c:pt>
                <c:pt idx="6">
                  <c:v>45-49 </c:v>
                </c:pt>
                <c:pt idx="7">
                  <c:v>50-54 </c:v>
                </c:pt>
                <c:pt idx="8">
                  <c:v>55-59 </c:v>
                </c:pt>
                <c:pt idx="9">
                  <c:v>60-64 </c:v>
                </c:pt>
                <c:pt idx="10">
                  <c:v>65-69 </c:v>
                </c:pt>
                <c:pt idx="11">
                  <c:v>70-74 </c:v>
                </c:pt>
                <c:pt idx="12">
                  <c:v>75 et +</c:v>
                </c:pt>
              </c:strCache>
            </c:strRef>
          </c:cat>
          <c:val>
            <c:numRef>
              <c:f>'Figure 3'!$B$7:$N$7</c:f>
              <c:numCache>
                <c:formatCode>0.0</c:formatCode>
                <c:ptCount val="13"/>
                <c:pt idx="0">
                  <c:v>93.386130136986296</c:v>
                </c:pt>
                <c:pt idx="1">
                  <c:v>91.734596573256638</c:v>
                </c:pt>
                <c:pt idx="2">
                  <c:v>88.869514675966286</c:v>
                </c:pt>
                <c:pt idx="3">
                  <c:v>86.935483870967744</c:v>
                </c:pt>
                <c:pt idx="4">
                  <c:v>84.961727790520854</c:v>
                </c:pt>
                <c:pt idx="5">
                  <c:v>83.093404753933712</c:v>
                </c:pt>
                <c:pt idx="6">
                  <c:v>81.736632565640278</c:v>
                </c:pt>
                <c:pt idx="7">
                  <c:v>78.804471822952308</c:v>
                </c:pt>
                <c:pt idx="8">
                  <c:v>78.851580135440173</c:v>
                </c:pt>
                <c:pt idx="9">
                  <c:v>75.273114841460171</c:v>
                </c:pt>
                <c:pt idx="10">
                  <c:v>76.970497578159396</c:v>
                </c:pt>
                <c:pt idx="11">
                  <c:v>78.667563930013458</c:v>
                </c:pt>
                <c:pt idx="12">
                  <c:v>75.938189845474611</c:v>
                </c:pt>
              </c:numCache>
            </c:numRef>
          </c:val>
          <c:smooth val="0"/>
          <c:extLst>
            <c:ext xmlns:c16="http://schemas.microsoft.com/office/drawing/2014/chart" uri="{C3380CC4-5D6E-409C-BE32-E72D297353CC}">
              <c16:uniqueId val="{00000003-3993-4DD6-8015-5089727BECE4}"/>
            </c:ext>
          </c:extLst>
        </c:ser>
        <c:dLbls>
          <c:showLegendKey val="0"/>
          <c:showVal val="0"/>
          <c:showCatName val="0"/>
          <c:showSerName val="0"/>
          <c:showPercent val="0"/>
          <c:showBubbleSize val="0"/>
        </c:dLbls>
        <c:hiLowLines>
          <c:spPr>
            <a:ln w="0">
              <a:noFill/>
            </a:ln>
          </c:spPr>
        </c:hiLowLines>
        <c:marker val="1"/>
        <c:smooth val="0"/>
        <c:axId val="338080912"/>
        <c:axId val="338081296"/>
      </c:lineChart>
      <c:catAx>
        <c:axId val="338080144"/>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sz="900" b="0" strike="noStrike" spc="-1">
                <a:solidFill>
                  <a:srgbClr val="595959"/>
                </a:solidFill>
                <a:latin typeface="Calibri"/>
              </a:defRPr>
            </a:pPr>
            <a:endParaRPr lang="fr-FR"/>
          </a:p>
        </c:txPr>
        <c:crossAx val="338080528"/>
        <c:crosses val="autoZero"/>
        <c:auto val="1"/>
        <c:lblAlgn val="ctr"/>
        <c:lblOffset val="100"/>
        <c:noMultiLvlLbl val="0"/>
      </c:catAx>
      <c:valAx>
        <c:axId val="338080528"/>
        <c:scaling>
          <c:orientation val="minMax"/>
          <c:max val="25"/>
        </c:scaling>
        <c:delete val="0"/>
        <c:axPos val="l"/>
        <c:majorGridlines>
          <c:spPr>
            <a:ln w="9360">
              <a:solidFill>
                <a:srgbClr val="D9D9D9"/>
              </a:solidFill>
              <a:round/>
            </a:ln>
          </c:spPr>
        </c:majorGridlines>
        <c:title>
          <c:tx>
            <c:rich>
              <a:bodyPr rot="-5400000"/>
              <a:lstStyle/>
              <a:p>
                <a:pPr>
                  <a:defRPr lang="fr-FR" sz="1000" b="0" strike="noStrike" spc="-1">
                    <a:solidFill>
                      <a:srgbClr val="595959"/>
                    </a:solidFill>
                    <a:latin typeface="Calibri"/>
                  </a:defRPr>
                </a:pPr>
                <a:r>
                  <a:rPr lang="fr-FR" sz="1000" b="0" strike="noStrike" spc="-1">
                    <a:solidFill>
                      <a:srgbClr val="595959"/>
                    </a:solidFill>
                    <a:latin typeface="Calibri"/>
                  </a:rPr>
                  <a:t>Part dans l'ensemble (en%)</a:t>
                </a:r>
              </a:p>
            </c:rich>
          </c:tx>
          <c:overlay val="0"/>
          <c:spPr>
            <a:noFill/>
            <a:ln w="0">
              <a:noFill/>
            </a:ln>
          </c:spPr>
        </c:title>
        <c:numFmt formatCode="0" sourceLinked="0"/>
        <c:majorTickMark val="none"/>
        <c:minorTickMark val="none"/>
        <c:tickLblPos val="nextTo"/>
        <c:spPr>
          <a:ln w="6480">
            <a:noFill/>
          </a:ln>
        </c:spPr>
        <c:txPr>
          <a:bodyPr/>
          <a:lstStyle/>
          <a:p>
            <a:pPr>
              <a:defRPr sz="900" b="0" strike="noStrike" spc="-1">
                <a:solidFill>
                  <a:srgbClr val="595959"/>
                </a:solidFill>
                <a:latin typeface="Calibri"/>
              </a:defRPr>
            </a:pPr>
            <a:endParaRPr lang="fr-FR"/>
          </a:p>
        </c:txPr>
        <c:crossAx val="338080144"/>
        <c:crosses val="autoZero"/>
        <c:crossBetween val="between"/>
        <c:majorUnit val="5"/>
      </c:valAx>
      <c:catAx>
        <c:axId val="338080912"/>
        <c:scaling>
          <c:orientation val="minMax"/>
        </c:scaling>
        <c:delete val="1"/>
        <c:axPos val="b"/>
        <c:title>
          <c:tx>
            <c:rich>
              <a:bodyPr rot="0"/>
              <a:lstStyle/>
              <a:p>
                <a:pPr>
                  <a:defRPr lang="fr-FR" sz="1000" b="0" strike="noStrike" spc="-1">
                    <a:solidFill>
                      <a:srgbClr val="595959"/>
                    </a:solidFill>
                    <a:latin typeface="Calibri"/>
                  </a:defRPr>
                </a:pPr>
                <a:r>
                  <a:rPr lang="fr-FR" sz="1000" b="0" strike="noStrike" spc="-1">
                    <a:solidFill>
                      <a:srgbClr val="595959"/>
                    </a:solidFill>
                    <a:latin typeface="Calibri"/>
                  </a:rPr>
                  <a:t>Âge (en années)</a:t>
                </a:r>
              </a:p>
            </c:rich>
          </c:tx>
          <c:overlay val="0"/>
          <c:spPr>
            <a:noFill/>
            <a:ln w="0">
              <a:noFill/>
            </a:ln>
          </c:spPr>
        </c:title>
        <c:numFmt formatCode="General" sourceLinked="1"/>
        <c:majorTickMark val="out"/>
        <c:minorTickMark val="none"/>
        <c:tickLblPos val="nextTo"/>
        <c:crossAx val="338081296"/>
        <c:crosses val="autoZero"/>
        <c:auto val="1"/>
        <c:lblAlgn val="ctr"/>
        <c:lblOffset val="100"/>
        <c:noMultiLvlLbl val="0"/>
      </c:catAx>
      <c:valAx>
        <c:axId val="338081296"/>
        <c:scaling>
          <c:orientation val="minMax"/>
        </c:scaling>
        <c:delete val="0"/>
        <c:axPos val="r"/>
        <c:title>
          <c:tx>
            <c:rich>
              <a:bodyPr rot="-5400000"/>
              <a:lstStyle/>
              <a:p>
                <a:pPr>
                  <a:defRPr lang="fr-FR" sz="1000" b="0" strike="noStrike" spc="-1">
                    <a:solidFill>
                      <a:srgbClr val="595959"/>
                    </a:solidFill>
                    <a:latin typeface="Calibri"/>
                  </a:defRPr>
                </a:pPr>
                <a:r>
                  <a:rPr lang="fr-FR" sz="1000" b="0" strike="noStrike" spc="-1">
                    <a:solidFill>
                      <a:srgbClr val="595959"/>
                    </a:solidFill>
                    <a:latin typeface="Calibri"/>
                  </a:rPr>
                  <a:t>Part de femmes (%)</a:t>
                </a:r>
              </a:p>
            </c:rich>
          </c:tx>
          <c:overlay val="0"/>
          <c:spPr>
            <a:noFill/>
            <a:ln w="0">
              <a:noFill/>
            </a:ln>
          </c:spPr>
        </c:title>
        <c:numFmt formatCode="0" sourceLinked="0"/>
        <c:majorTickMark val="out"/>
        <c:minorTickMark val="none"/>
        <c:tickLblPos val="nextTo"/>
        <c:spPr>
          <a:ln w="6480">
            <a:noFill/>
          </a:ln>
        </c:spPr>
        <c:txPr>
          <a:bodyPr/>
          <a:lstStyle/>
          <a:p>
            <a:pPr>
              <a:defRPr sz="900" b="0" strike="noStrike" spc="-1">
                <a:solidFill>
                  <a:srgbClr val="595959"/>
                </a:solidFill>
                <a:latin typeface="Calibri"/>
              </a:defRPr>
            </a:pPr>
            <a:endParaRPr lang="fr-FR"/>
          </a:p>
        </c:txPr>
        <c:crossAx val="338080912"/>
        <c:crosses val="max"/>
        <c:crossBetween val="between"/>
      </c:valAx>
      <c:spPr>
        <a:noFill/>
        <a:ln w="0">
          <a:noFill/>
        </a:ln>
      </c:spPr>
    </c:plotArea>
    <c:legend>
      <c:legendPos val="b"/>
      <c:overlay val="0"/>
      <c:spPr>
        <a:noFill/>
        <a:ln w="0">
          <a:noFill/>
        </a:ln>
      </c:spPr>
      <c:txPr>
        <a:bodyPr/>
        <a:lstStyle/>
        <a:p>
          <a:pPr>
            <a:defRPr sz="900" b="0" strike="noStrike" spc="-1">
              <a:solidFill>
                <a:srgbClr val="595959"/>
              </a:solidFill>
              <a:latin typeface="Calibri"/>
            </a:defRPr>
          </a:pPr>
          <a:endParaRPr lang="fr-FR"/>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4'!$B$3</c:f>
              <c:strCache>
                <c:ptCount val="1"/>
                <c:pt idx="0">
                  <c:v>France</c:v>
                </c:pt>
              </c:strCache>
            </c:strRef>
          </c:tx>
          <c:spPr>
            <a:solidFill>
              <a:schemeClr val="accent1"/>
            </a:solidFill>
            <a:ln>
              <a:noFill/>
            </a:ln>
            <a:effectLst/>
          </c:spPr>
          <c:invertIfNegative val="0"/>
          <c:cat>
            <c:strRef>
              <c:f>'Figure 4'!$A$4:$A$13</c:f>
              <c:strCache>
                <c:ptCount val="10"/>
                <c:pt idx="0">
                  <c:v>Ensemble</c:v>
                </c:pt>
                <c:pt idx="1">
                  <c:v>Commune rurale</c:v>
                </c:pt>
                <c:pt idx="2">
                  <c:v> de 2 000 à 4 999 habitants</c:v>
                </c:pt>
                <c:pt idx="3">
                  <c:v> de 5 000 à 9 999 habitants</c:v>
                </c:pt>
                <c:pt idx="4">
                  <c:v> de 10 000 à 19 999 habitants</c:v>
                </c:pt>
                <c:pt idx="5">
                  <c:v> de 20 000 à 49 999 habitants</c:v>
                </c:pt>
                <c:pt idx="6">
                  <c:v> de 50 000 à 99 999 habitants</c:v>
                </c:pt>
                <c:pt idx="7">
                  <c:v> de 100 000 à 199 999 habitants</c:v>
                </c:pt>
                <c:pt idx="8">
                  <c:v> de 200 000 à 1 999 999 habitants</c:v>
                </c:pt>
                <c:pt idx="9">
                  <c:v>Unité urbaine de Paris</c:v>
                </c:pt>
              </c:strCache>
            </c:strRef>
          </c:cat>
          <c:val>
            <c:numRef>
              <c:f>'Figure 4'!$B$4:$B$13</c:f>
              <c:numCache>
                <c:formatCode>#\ ##0.0</c:formatCode>
                <c:ptCount val="10"/>
                <c:pt idx="0" formatCode="_-* #\ ##0.0\ _€_-;\-* #\ ##0.0\ _€_-;_-* \-??\ _€_-;_-@_-">
                  <c:v>9.7492427064799134</c:v>
                </c:pt>
                <c:pt idx="1">
                  <c:v>6.6766017357795526</c:v>
                </c:pt>
                <c:pt idx="2">
                  <c:v>8.4111562949750542</c:v>
                </c:pt>
                <c:pt idx="3">
                  <c:v>9.0989331637404138</c:v>
                </c:pt>
                <c:pt idx="4">
                  <c:v>10.278673804453788</c:v>
                </c:pt>
                <c:pt idx="5">
                  <c:v>11.082556552523382</c:v>
                </c:pt>
                <c:pt idx="6">
                  <c:v>11.70996263974431</c:v>
                </c:pt>
                <c:pt idx="7">
                  <c:v>11.727364176973175</c:v>
                </c:pt>
                <c:pt idx="8">
                  <c:v>10.862334980865503</c:v>
                </c:pt>
                <c:pt idx="9">
                  <c:v>9.6831023905164457</c:v>
                </c:pt>
              </c:numCache>
            </c:numRef>
          </c:val>
          <c:extLst>
            <c:ext xmlns:c16="http://schemas.microsoft.com/office/drawing/2014/chart" uri="{C3380CC4-5D6E-409C-BE32-E72D297353CC}">
              <c16:uniqueId val="{00000000-3357-4E9C-B22C-61B9AC092CD6}"/>
            </c:ext>
          </c:extLst>
        </c:ser>
        <c:ser>
          <c:idx val="1"/>
          <c:order val="1"/>
          <c:tx>
            <c:strRef>
              <c:f>'Figure 4'!$C$3</c:f>
              <c:strCache>
                <c:ptCount val="1"/>
                <c:pt idx="0">
                  <c:v>DROM</c:v>
                </c:pt>
              </c:strCache>
            </c:strRef>
          </c:tx>
          <c:spPr>
            <a:solidFill>
              <a:schemeClr val="accent2"/>
            </a:solidFill>
            <a:ln w="25400">
              <a:noFill/>
            </a:ln>
            <a:effectLst/>
          </c:spPr>
          <c:invertIfNegative val="0"/>
          <c:val>
            <c:numRef>
              <c:f>'Figure 4'!$C$4:$C$13</c:f>
              <c:numCache>
                <c:formatCode>_-* #\ ##0.0\ _€_-;\-* #\ ##0.0\ _€_-;_-* \-??\ _€_-;_-@_-</c:formatCode>
                <c:ptCount val="10"/>
                <c:pt idx="0" formatCode="#\ ##0.0">
                  <c:v>12.074740165399746</c:v>
                </c:pt>
                <c:pt idx="1">
                  <c:v>7.9642585795654322</c:v>
                </c:pt>
                <c:pt idx="2">
                  <c:v>9.6065692226405943</c:v>
                </c:pt>
                <c:pt idx="3">
                  <c:v>10.794544317044641</c:v>
                </c:pt>
                <c:pt idx="4">
                  <c:v>9.3499119878632104</c:v>
                </c:pt>
                <c:pt idx="5">
                  <c:v>13.823869353001339</c:v>
                </c:pt>
                <c:pt idx="6">
                  <c:v>9.8448547493255649</c:v>
                </c:pt>
                <c:pt idx="7">
                  <c:v>12.442624536937583</c:v>
                </c:pt>
                <c:pt idx="8">
                  <c:v>13.480662401757385</c:v>
                </c:pt>
              </c:numCache>
            </c:numRef>
          </c:val>
          <c:extLst>
            <c:ext xmlns:c16="http://schemas.microsoft.com/office/drawing/2014/chart" uri="{C3380CC4-5D6E-409C-BE32-E72D297353CC}">
              <c16:uniqueId val="{00000001-3357-4E9C-B22C-61B9AC092CD6}"/>
            </c:ext>
          </c:extLst>
        </c:ser>
        <c:dLbls>
          <c:showLegendKey val="0"/>
          <c:showVal val="0"/>
          <c:showCatName val="0"/>
          <c:showSerName val="0"/>
          <c:showPercent val="0"/>
          <c:showBubbleSize val="0"/>
        </c:dLbls>
        <c:gapWidth val="219"/>
        <c:axId val="338796024"/>
        <c:axId val="338936232"/>
      </c:barChart>
      <c:catAx>
        <c:axId val="338796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38936232"/>
        <c:crosses val="autoZero"/>
        <c:auto val="1"/>
        <c:lblAlgn val="ctr"/>
        <c:lblOffset val="100"/>
        <c:noMultiLvlLbl val="0"/>
      </c:catAx>
      <c:valAx>
        <c:axId val="3389362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387960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autoTitleDeleted val="1"/>
    <c:plotArea>
      <c:layout/>
      <c:lineChart>
        <c:grouping val="standard"/>
        <c:varyColors val="0"/>
        <c:ser>
          <c:idx val="0"/>
          <c:order val="0"/>
          <c:tx>
            <c:strRef>
              <c:f>'Figure 7'!$A$4</c:f>
              <c:strCache>
                <c:ptCount val="1"/>
                <c:pt idx="0">
                  <c:v>Victimes</c:v>
                </c:pt>
              </c:strCache>
            </c:strRef>
          </c:tx>
          <c:spPr>
            <a:ln w="28440" cap="rnd">
              <a:solidFill>
                <a:srgbClr val="5B9BD5"/>
              </a:solidFill>
              <a:round/>
            </a:ln>
          </c:spPr>
          <c:marker>
            <c:symbol val="circle"/>
            <c:size val="5"/>
            <c:spPr>
              <a:solidFill>
                <a:srgbClr val="5B9BD5"/>
              </a:solidFill>
            </c:spPr>
          </c:marker>
          <c:dLbls>
            <c:spPr>
              <a:noFill/>
              <a:ln>
                <a:noFill/>
              </a:ln>
              <a:effectLst/>
            </c:spPr>
            <c:txPr>
              <a:bodyPr wrap="square"/>
              <a:lstStyle/>
              <a:p>
                <a:pPr>
                  <a:defRPr sz="1000" b="0" strike="noStrike" spc="-1">
                    <a:solidFill>
                      <a:srgbClr val="000000"/>
                    </a:solidFill>
                    <a:latin typeface="Calibri"/>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'Figure 7'!$B$3:$L$3</c:f>
              <c:strCache>
                <c:ptCount val="11"/>
                <c:pt idx="0">
                  <c:v>15-19</c:v>
                </c:pt>
                <c:pt idx="1">
                  <c:v>20-24</c:v>
                </c:pt>
                <c:pt idx="2">
                  <c:v>25-29</c:v>
                </c:pt>
                <c:pt idx="3">
                  <c:v>30-34</c:v>
                </c:pt>
                <c:pt idx="4">
                  <c:v>35-39</c:v>
                </c:pt>
                <c:pt idx="5">
                  <c:v>40-44</c:v>
                </c:pt>
                <c:pt idx="6">
                  <c:v>45-49</c:v>
                </c:pt>
                <c:pt idx="7">
                  <c:v>50-54</c:v>
                </c:pt>
                <c:pt idx="8">
                  <c:v>55-59</c:v>
                </c:pt>
                <c:pt idx="9">
                  <c:v>60-64</c:v>
                </c:pt>
                <c:pt idx="10">
                  <c:v>65 et +</c:v>
                </c:pt>
              </c:strCache>
            </c:strRef>
          </c:cat>
          <c:val>
            <c:numRef>
              <c:f>'Figure 7'!$B$4:$L$4</c:f>
              <c:numCache>
                <c:formatCode>0.0</c:formatCode>
                <c:ptCount val="11"/>
                <c:pt idx="0">
                  <c:v>5.7405920804731396</c:v>
                </c:pt>
                <c:pt idx="1">
                  <c:v>13.314847884139649</c:v>
                </c:pt>
                <c:pt idx="2">
                  <c:v>15.502793296089385</c:v>
                </c:pt>
                <c:pt idx="3">
                  <c:v>17.267648552564754</c:v>
                </c:pt>
                <c:pt idx="4">
                  <c:v>15.891888792411409</c:v>
                </c:pt>
                <c:pt idx="5">
                  <c:v>12.233981552777733</c:v>
                </c:pt>
                <c:pt idx="6">
                  <c:v>8.1271809826504366</c:v>
                </c:pt>
                <c:pt idx="7">
                  <c:v>5.3854912433034619</c:v>
                </c:pt>
                <c:pt idx="8">
                  <c:v>2.9030619767689512</c:v>
                </c:pt>
                <c:pt idx="9">
                  <c:v>1.5371319975753206</c:v>
                </c:pt>
                <c:pt idx="10">
                  <c:v>2.0953816412457611</c:v>
                </c:pt>
              </c:numCache>
            </c:numRef>
          </c:val>
          <c:smooth val="0"/>
          <c:extLst>
            <c:ext xmlns:c16="http://schemas.microsoft.com/office/drawing/2014/chart" uri="{C3380CC4-5D6E-409C-BE32-E72D297353CC}">
              <c16:uniqueId val="{00000000-9014-415E-B2F1-0CE8C30BD627}"/>
            </c:ext>
          </c:extLst>
        </c:ser>
        <c:ser>
          <c:idx val="1"/>
          <c:order val="1"/>
          <c:tx>
            <c:strRef>
              <c:f>'Figure 7'!$A$5</c:f>
              <c:strCache>
                <c:ptCount val="1"/>
                <c:pt idx="0">
                  <c:v>Mis en cause</c:v>
                </c:pt>
              </c:strCache>
            </c:strRef>
          </c:tx>
          <c:spPr>
            <a:ln w="28440" cap="rnd">
              <a:solidFill>
                <a:srgbClr val="ED7D31"/>
              </a:solidFill>
              <a:round/>
            </a:ln>
          </c:spPr>
          <c:marker>
            <c:symbol val="circle"/>
            <c:size val="5"/>
            <c:spPr>
              <a:solidFill>
                <a:srgbClr val="ED7D31"/>
              </a:solidFill>
            </c:spPr>
          </c:marker>
          <c:dLbls>
            <c:spPr>
              <a:noFill/>
              <a:ln>
                <a:noFill/>
              </a:ln>
              <a:effectLst/>
            </c:spPr>
            <c:txPr>
              <a:bodyPr wrap="square"/>
              <a:lstStyle/>
              <a:p>
                <a:pPr>
                  <a:defRPr sz="1000" b="0" strike="noStrike" spc="-1">
                    <a:solidFill>
                      <a:srgbClr val="000000"/>
                    </a:solidFill>
                    <a:latin typeface="Calibri"/>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'Figure 7'!$B$3:$L$3</c:f>
              <c:strCache>
                <c:ptCount val="11"/>
                <c:pt idx="0">
                  <c:v>15-19</c:v>
                </c:pt>
                <c:pt idx="1">
                  <c:v>20-24</c:v>
                </c:pt>
                <c:pt idx="2">
                  <c:v>25-29</c:v>
                </c:pt>
                <c:pt idx="3">
                  <c:v>30-34</c:v>
                </c:pt>
                <c:pt idx="4">
                  <c:v>35-39</c:v>
                </c:pt>
                <c:pt idx="5">
                  <c:v>40-44</c:v>
                </c:pt>
                <c:pt idx="6">
                  <c:v>45-49</c:v>
                </c:pt>
                <c:pt idx="7">
                  <c:v>50-54</c:v>
                </c:pt>
                <c:pt idx="8">
                  <c:v>55-59</c:v>
                </c:pt>
                <c:pt idx="9">
                  <c:v>60-64</c:v>
                </c:pt>
                <c:pt idx="10">
                  <c:v>65 et +</c:v>
                </c:pt>
              </c:strCache>
            </c:strRef>
          </c:cat>
          <c:val>
            <c:numRef>
              <c:f>'Figure 7'!$B$5:$L$5</c:f>
              <c:numCache>
                <c:formatCode>0.0</c:formatCode>
                <c:ptCount val="11"/>
                <c:pt idx="0">
                  <c:v>3.1274720734429398</c:v>
                </c:pt>
                <c:pt idx="1">
                  <c:v>10.271228970055475</c:v>
                </c:pt>
                <c:pt idx="2">
                  <c:v>14.172129371633572</c:v>
                </c:pt>
                <c:pt idx="3">
                  <c:v>17.138365572110224</c:v>
                </c:pt>
                <c:pt idx="4">
                  <c:v>16.965037008671466</c:v>
                </c:pt>
                <c:pt idx="5">
                  <c:v>13.361415247874961</c:v>
                </c:pt>
                <c:pt idx="6">
                  <c:v>9.5728760952702476</c:v>
                </c:pt>
                <c:pt idx="7">
                  <c:v>6.6378793451808109</c:v>
                </c:pt>
                <c:pt idx="8">
                  <c:v>3.8908231595177032</c:v>
                </c:pt>
                <c:pt idx="9">
                  <c:v>2.1882731134143207</c:v>
                </c:pt>
                <c:pt idx="10">
                  <c:v>2.6745000428282784</c:v>
                </c:pt>
              </c:numCache>
            </c:numRef>
          </c:val>
          <c:smooth val="0"/>
          <c:extLst>
            <c:ext xmlns:c16="http://schemas.microsoft.com/office/drawing/2014/chart" uri="{C3380CC4-5D6E-409C-BE32-E72D297353CC}">
              <c16:uniqueId val="{00000001-9014-415E-B2F1-0CE8C30BD627}"/>
            </c:ext>
          </c:extLst>
        </c:ser>
        <c:dLbls>
          <c:showLegendKey val="0"/>
          <c:showVal val="0"/>
          <c:showCatName val="0"/>
          <c:showSerName val="0"/>
          <c:showPercent val="0"/>
          <c:showBubbleSize val="0"/>
        </c:dLbls>
        <c:hiLowLines>
          <c:spPr>
            <a:ln w="0">
              <a:noFill/>
            </a:ln>
          </c:spPr>
        </c:hiLowLines>
        <c:marker val="1"/>
        <c:smooth val="0"/>
        <c:axId val="339592624"/>
        <c:axId val="339590664"/>
      </c:lineChart>
      <c:catAx>
        <c:axId val="339592624"/>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sz="900" b="0" strike="noStrike" spc="-1">
                <a:solidFill>
                  <a:srgbClr val="595959"/>
                </a:solidFill>
                <a:latin typeface="Calibri"/>
              </a:defRPr>
            </a:pPr>
            <a:endParaRPr lang="fr-FR"/>
          </a:p>
        </c:txPr>
        <c:crossAx val="339590664"/>
        <c:crosses val="autoZero"/>
        <c:auto val="1"/>
        <c:lblAlgn val="ctr"/>
        <c:lblOffset val="100"/>
        <c:noMultiLvlLbl val="0"/>
      </c:catAx>
      <c:valAx>
        <c:axId val="339590664"/>
        <c:scaling>
          <c:orientation val="minMax"/>
        </c:scaling>
        <c:delete val="0"/>
        <c:axPos val="l"/>
        <c:majorGridlines>
          <c:spPr>
            <a:ln w="9360">
              <a:solidFill>
                <a:srgbClr val="D9D9D9"/>
              </a:solidFill>
              <a:round/>
            </a:ln>
          </c:spPr>
        </c:majorGridlines>
        <c:numFmt formatCode="0" sourceLinked="0"/>
        <c:majorTickMark val="none"/>
        <c:minorTickMark val="none"/>
        <c:tickLblPos val="nextTo"/>
        <c:spPr>
          <a:ln w="6480">
            <a:noFill/>
          </a:ln>
        </c:spPr>
        <c:txPr>
          <a:bodyPr/>
          <a:lstStyle/>
          <a:p>
            <a:pPr>
              <a:defRPr sz="900" b="0" strike="noStrike" spc="-1">
                <a:solidFill>
                  <a:srgbClr val="595959"/>
                </a:solidFill>
                <a:latin typeface="Calibri"/>
              </a:defRPr>
            </a:pPr>
            <a:endParaRPr lang="fr-FR"/>
          </a:p>
        </c:txPr>
        <c:crossAx val="339592624"/>
        <c:crosses val="autoZero"/>
        <c:crossBetween val="between"/>
      </c:valAx>
      <c:spPr>
        <a:noFill/>
        <a:ln w="0">
          <a:noFill/>
        </a:ln>
      </c:spPr>
    </c:plotArea>
    <c:legend>
      <c:legendPos val="b"/>
      <c:overlay val="0"/>
      <c:spPr>
        <a:noFill/>
        <a:ln w="0">
          <a:noFill/>
        </a:ln>
      </c:spPr>
      <c:txPr>
        <a:bodyPr/>
        <a:lstStyle/>
        <a:p>
          <a:pPr>
            <a:defRPr sz="900" b="0" strike="noStrike" spc="-1">
              <a:solidFill>
                <a:srgbClr val="595959"/>
              </a:solidFill>
              <a:latin typeface="Calibri"/>
            </a:defRPr>
          </a:pPr>
          <a:endParaRPr lang="fr-FR"/>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complémentaire 3'!$A$5</c:f>
              <c:strCache>
                <c:ptCount val="1"/>
                <c:pt idx="0">
                  <c:v>Ensemble</c:v>
                </c:pt>
              </c:strCache>
            </c:strRef>
          </c:tx>
          <c:spPr>
            <a:ln w="28575" cap="rnd">
              <a:solidFill>
                <a:schemeClr val="accent3"/>
              </a:solidFill>
              <a:prstDash val="dash"/>
              <a:round/>
            </a:ln>
            <a:effectLst/>
          </c:spPr>
          <c:marker>
            <c:symbol val="none"/>
          </c:marker>
          <c:cat>
            <c:strRef>
              <c:f>'Figure complémentaire 3'!$B$4:$M$4</c:f>
              <c:strCache>
                <c:ptCount val="12"/>
                <c:pt idx="0">
                  <c:v>15-19</c:v>
                </c:pt>
                <c:pt idx="1">
                  <c:v>20-24</c:v>
                </c:pt>
                <c:pt idx="2">
                  <c:v>25-29</c:v>
                </c:pt>
                <c:pt idx="3">
                  <c:v>30-34</c:v>
                </c:pt>
                <c:pt idx="4">
                  <c:v>35-39</c:v>
                </c:pt>
                <c:pt idx="5">
                  <c:v>40-44</c:v>
                </c:pt>
                <c:pt idx="6">
                  <c:v>45-49</c:v>
                </c:pt>
                <c:pt idx="7">
                  <c:v>50-54</c:v>
                </c:pt>
                <c:pt idx="8">
                  <c:v>55-59</c:v>
                </c:pt>
                <c:pt idx="9">
                  <c:v>60-64</c:v>
                </c:pt>
                <c:pt idx="10">
                  <c:v>65-69</c:v>
                </c:pt>
                <c:pt idx="11">
                  <c:v>70 et plus</c:v>
                </c:pt>
              </c:strCache>
            </c:strRef>
          </c:cat>
          <c:val>
            <c:numRef>
              <c:f>'Figure complémentaire 3'!$B$5:$M$5</c:f>
              <c:numCache>
                <c:formatCode>0.0</c:formatCode>
                <c:ptCount val="12"/>
                <c:pt idx="0">
                  <c:v>3.374748370614272</c:v>
                </c:pt>
                <c:pt idx="1">
                  <c:v>8.6272711625827245</c:v>
                </c:pt>
                <c:pt idx="2">
                  <c:v>9.7584587547412536</c:v>
                </c:pt>
                <c:pt idx="3">
                  <c:v>10.292999265797686</c:v>
                </c:pt>
                <c:pt idx="4">
                  <c:v>8.375487040910409</c:v>
                </c:pt>
                <c:pt idx="5">
                  <c:v>7.0593022086019692</c:v>
                </c:pt>
                <c:pt idx="6">
                  <c:v>4.3776052120107121</c:v>
                </c:pt>
                <c:pt idx="7">
                  <c:v>2.9235924714252799</c:v>
                </c:pt>
                <c:pt idx="8">
                  <c:v>1.6329432169061637</c:v>
                </c:pt>
                <c:pt idx="9">
                  <c:v>0.91187517191831757</c:v>
                </c:pt>
                <c:pt idx="10">
                  <c:v>0.57167949612909308</c:v>
                </c:pt>
                <c:pt idx="11">
                  <c:v>0.30449629832180802</c:v>
                </c:pt>
              </c:numCache>
            </c:numRef>
          </c:val>
          <c:smooth val="0"/>
          <c:extLst>
            <c:ext xmlns:c16="http://schemas.microsoft.com/office/drawing/2014/chart" uri="{C3380CC4-5D6E-409C-BE32-E72D297353CC}">
              <c16:uniqueId val="{00000000-537D-4677-B309-362A378F6FDC}"/>
            </c:ext>
          </c:extLst>
        </c:ser>
        <c:ser>
          <c:idx val="1"/>
          <c:order val="1"/>
          <c:tx>
            <c:strRef>
              <c:f>'Figure complémentaire 3'!$A$6</c:f>
              <c:strCache>
                <c:ptCount val="1"/>
                <c:pt idx="0">
                  <c:v>Hommes</c:v>
                </c:pt>
              </c:strCache>
            </c:strRef>
          </c:tx>
          <c:spPr>
            <a:ln w="28575" cap="rnd">
              <a:solidFill>
                <a:schemeClr val="accent1"/>
              </a:solidFill>
              <a:round/>
            </a:ln>
            <a:effectLst/>
          </c:spPr>
          <c:marker>
            <c:symbol val="none"/>
          </c:marker>
          <c:cat>
            <c:strRef>
              <c:f>'Figure complémentaire 3'!$B$4:$M$4</c:f>
              <c:strCache>
                <c:ptCount val="12"/>
                <c:pt idx="0">
                  <c:v>15-19</c:v>
                </c:pt>
                <c:pt idx="1">
                  <c:v>20-24</c:v>
                </c:pt>
                <c:pt idx="2">
                  <c:v>25-29</c:v>
                </c:pt>
                <c:pt idx="3">
                  <c:v>30-34</c:v>
                </c:pt>
                <c:pt idx="4">
                  <c:v>35-39</c:v>
                </c:pt>
                <c:pt idx="5">
                  <c:v>40-44</c:v>
                </c:pt>
                <c:pt idx="6">
                  <c:v>45-49</c:v>
                </c:pt>
                <c:pt idx="7">
                  <c:v>50-54</c:v>
                </c:pt>
                <c:pt idx="8">
                  <c:v>55-59</c:v>
                </c:pt>
                <c:pt idx="9">
                  <c:v>60-64</c:v>
                </c:pt>
                <c:pt idx="10">
                  <c:v>65-69</c:v>
                </c:pt>
                <c:pt idx="11">
                  <c:v>70 et plus</c:v>
                </c:pt>
              </c:strCache>
            </c:strRef>
          </c:cat>
          <c:val>
            <c:numRef>
              <c:f>'Figure complémentaire 3'!$B$6:$M$6</c:f>
              <c:numCache>
                <c:formatCode>0.0</c:formatCode>
                <c:ptCount val="12"/>
                <c:pt idx="0">
                  <c:v>0.45903689837391215</c:v>
                </c:pt>
                <c:pt idx="1">
                  <c:v>1.4456793580681631</c:v>
                </c:pt>
                <c:pt idx="2">
                  <c:v>2.1498495322011153</c:v>
                </c:pt>
                <c:pt idx="3">
                  <c:v>2.6266076115845123</c:v>
                </c:pt>
                <c:pt idx="4">
                  <c:v>2.2717967910487999</c:v>
                </c:pt>
                <c:pt idx="5">
                  <c:v>2.3597166816940716</c:v>
                </c:pt>
                <c:pt idx="6">
                  <c:v>1.5819079444080433</c:v>
                </c:pt>
                <c:pt idx="7">
                  <c:v>1.216034094161387</c:v>
                </c:pt>
                <c:pt idx="8">
                  <c:v>0.67036179419101072</c:v>
                </c:pt>
                <c:pt idx="9">
                  <c:v>0.43084916615077262</c:v>
                </c:pt>
                <c:pt idx="10">
                  <c:v>0.24938100687328571</c:v>
                </c:pt>
                <c:pt idx="11">
                  <c:v>0.11702713824295313</c:v>
                </c:pt>
              </c:numCache>
            </c:numRef>
          </c:val>
          <c:smooth val="0"/>
          <c:extLst>
            <c:ext xmlns:c16="http://schemas.microsoft.com/office/drawing/2014/chart" uri="{C3380CC4-5D6E-409C-BE32-E72D297353CC}">
              <c16:uniqueId val="{00000001-537D-4677-B309-362A378F6FDC}"/>
            </c:ext>
          </c:extLst>
        </c:ser>
        <c:ser>
          <c:idx val="2"/>
          <c:order val="2"/>
          <c:tx>
            <c:strRef>
              <c:f>'Figure complémentaire 3'!$A$7</c:f>
              <c:strCache>
                <c:ptCount val="1"/>
                <c:pt idx="0">
                  <c:v>Femmes</c:v>
                </c:pt>
              </c:strCache>
            </c:strRef>
          </c:tx>
          <c:spPr>
            <a:ln w="28575" cap="rnd">
              <a:solidFill>
                <a:schemeClr val="accent2"/>
              </a:solidFill>
              <a:round/>
            </a:ln>
            <a:effectLst/>
          </c:spPr>
          <c:marker>
            <c:symbol val="none"/>
          </c:marker>
          <c:cat>
            <c:strRef>
              <c:f>'Figure complémentaire 3'!$B$4:$M$4</c:f>
              <c:strCache>
                <c:ptCount val="12"/>
                <c:pt idx="0">
                  <c:v>15-19</c:v>
                </c:pt>
                <c:pt idx="1">
                  <c:v>20-24</c:v>
                </c:pt>
                <c:pt idx="2">
                  <c:v>25-29</c:v>
                </c:pt>
                <c:pt idx="3">
                  <c:v>30-34</c:v>
                </c:pt>
                <c:pt idx="4">
                  <c:v>35-39</c:v>
                </c:pt>
                <c:pt idx="5">
                  <c:v>40-44</c:v>
                </c:pt>
                <c:pt idx="6">
                  <c:v>45-49</c:v>
                </c:pt>
                <c:pt idx="7">
                  <c:v>50-54</c:v>
                </c:pt>
                <c:pt idx="8">
                  <c:v>55-59</c:v>
                </c:pt>
                <c:pt idx="9">
                  <c:v>60-64</c:v>
                </c:pt>
                <c:pt idx="10">
                  <c:v>65-69</c:v>
                </c:pt>
                <c:pt idx="11">
                  <c:v>70 et plus</c:v>
                </c:pt>
              </c:strCache>
            </c:strRef>
          </c:cat>
          <c:val>
            <c:numRef>
              <c:f>'Figure complémentaire 3'!$B$7:$M$7</c:f>
              <c:numCache>
                <c:formatCode>0.0</c:formatCode>
                <c:ptCount val="12"/>
                <c:pt idx="0">
                  <c:v>6.1342619233014997</c:v>
                </c:pt>
                <c:pt idx="1">
                  <c:v>15.617492958290628</c:v>
                </c:pt>
                <c:pt idx="2">
                  <c:v>17.527855256264939</c:v>
                </c:pt>
                <c:pt idx="3">
                  <c:v>18.335292370742064</c:v>
                </c:pt>
                <c:pt idx="4">
                  <c:v>15.97008665635339</c:v>
                </c:pt>
                <c:pt idx="5">
                  <c:v>11.868732560029015</c:v>
                </c:pt>
                <c:pt idx="6">
                  <c:v>7.2343622034862989</c:v>
                </c:pt>
                <c:pt idx="7">
                  <c:v>4.6978872780756422</c:v>
                </c:pt>
                <c:pt idx="8">
                  <c:v>2.6557091515459992</c:v>
                </c:pt>
                <c:pt idx="9">
                  <c:v>1.4399975627008308</c:v>
                </c:pt>
                <c:pt idx="10">
                  <c:v>0.93211106169104763</c:v>
                </c:pt>
                <c:pt idx="11">
                  <c:v>0.57313200099345407</c:v>
                </c:pt>
              </c:numCache>
            </c:numRef>
          </c:val>
          <c:smooth val="0"/>
          <c:extLst>
            <c:ext xmlns:c16="http://schemas.microsoft.com/office/drawing/2014/chart" uri="{C3380CC4-5D6E-409C-BE32-E72D297353CC}">
              <c16:uniqueId val="{00000002-537D-4677-B309-362A378F6FDC}"/>
            </c:ext>
          </c:extLst>
        </c:ser>
        <c:dLbls>
          <c:showLegendKey val="0"/>
          <c:showVal val="0"/>
          <c:showCatName val="0"/>
          <c:showSerName val="0"/>
          <c:showPercent val="0"/>
          <c:showBubbleSize val="0"/>
        </c:dLbls>
        <c:smooth val="0"/>
        <c:axId val="339591448"/>
        <c:axId val="339591056"/>
      </c:lineChart>
      <c:catAx>
        <c:axId val="3395914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Âge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39591056"/>
        <c:crosses val="autoZero"/>
        <c:auto val="1"/>
        <c:lblAlgn val="ctr"/>
        <c:lblOffset val="100"/>
        <c:noMultiLvlLbl val="0"/>
      </c:catAx>
      <c:valAx>
        <c:axId val="339591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Taux</a:t>
                </a:r>
                <a:r>
                  <a:rPr lang="fr-FR" baseline="0"/>
                  <a:t>  ‰ </a:t>
                </a:r>
                <a:br>
                  <a:rPr lang="fr-FR" baseline="0"/>
                </a:br>
                <a:r>
                  <a:rPr lang="fr-FR" baseline="0"/>
                  <a:t>sur l'ensemble</a:t>
                </a:r>
                <a:endParaRPr lang="fr-F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39591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complémentaire 4'!$B$3</c:f>
              <c:strCache>
                <c:ptCount val="1"/>
                <c:pt idx="0">
                  <c:v>France</c:v>
                </c:pt>
              </c:strCache>
            </c:strRef>
          </c:tx>
          <c:spPr>
            <a:solidFill>
              <a:schemeClr val="accent1"/>
            </a:solidFill>
            <a:ln>
              <a:noFill/>
            </a:ln>
            <a:effectLst/>
          </c:spPr>
          <c:invertIfNegative val="0"/>
          <c:cat>
            <c:strRef>
              <c:f>'Figure complémentaire 4'!$A$4:$A$13</c:f>
              <c:strCache>
                <c:ptCount val="10"/>
                <c:pt idx="0">
                  <c:v>Ensemble</c:v>
                </c:pt>
                <c:pt idx="1">
                  <c:v>Commune rurale</c:v>
                </c:pt>
                <c:pt idx="2">
                  <c:v> de 2 000 à 4 999 habitants</c:v>
                </c:pt>
                <c:pt idx="3">
                  <c:v> de 5 000 à 9 999 habitants</c:v>
                </c:pt>
                <c:pt idx="4">
                  <c:v> de 10 000 à 19 999 habitants</c:v>
                </c:pt>
                <c:pt idx="5">
                  <c:v> de 20 000 à 49 999 habitants</c:v>
                </c:pt>
                <c:pt idx="6">
                  <c:v> de 50 000 à 99 999 habitants</c:v>
                </c:pt>
                <c:pt idx="7">
                  <c:v> de 100 000 à 199 999 habitants</c:v>
                </c:pt>
                <c:pt idx="8">
                  <c:v> de 200 000 à 1 999 999 habitants</c:v>
                </c:pt>
                <c:pt idx="9">
                  <c:v>Unité urbaine de Paris</c:v>
                </c:pt>
              </c:strCache>
            </c:strRef>
          </c:cat>
          <c:val>
            <c:numRef>
              <c:f>'Figure complémentaire 4'!$B$4:$B$13</c:f>
              <c:numCache>
                <c:formatCode>#\ ##0.0</c:formatCode>
                <c:ptCount val="10"/>
                <c:pt idx="0" formatCode="_-* #\ ##0.0\ _€_-;\-* #\ ##0.0\ _€_-;_-* \-??\ _€_-;_-@_-">
                  <c:v>1.0494268721780167</c:v>
                </c:pt>
                <c:pt idx="1">
                  <c:v>0.72148627978789226</c:v>
                </c:pt>
                <c:pt idx="2">
                  <c:v>0.91515831344622134</c:v>
                </c:pt>
                <c:pt idx="3">
                  <c:v>0.96969353286801208</c:v>
                </c:pt>
                <c:pt idx="4">
                  <c:v>1.108627918258887</c:v>
                </c:pt>
                <c:pt idx="5">
                  <c:v>1.1882787222327016</c:v>
                </c:pt>
                <c:pt idx="6">
                  <c:v>1.1727279187602537</c:v>
                </c:pt>
                <c:pt idx="7">
                  <c:v>1.1801025659027324</c:v>
                </c:pt>
                <c:pt idx="8">
                  <c:v>1.1666197021153055</c:v>
                </c:pt>
                <c:pt idx="9">
                  <c:v>1.2129209701011885</c:v>
                </c:pt>
              </c:numCache>
            </c:numRef>
          </c:val>
          <c:extLst>
            <c:ext xmlns:c16="http://schemas.microsoft.com/office/drawing/2014/chart" uri="{C3380CC4-5D6E-409C-BE32-E72D297353CC}">
              <c16:uniqueId val="{00000000-A4F1-4813-861E-83B380E1BA3D}"/>
            </c:ext>
          </c:extLst>
        </c:ser>
        <c:ser>
          <c:idx val="1"/>
          <c:order val="1"/>
          <c:tx>
            <c:strRef>
              <c:f>'Figure complémentaire 4'!$C$3</c:f>
              <c:strCache>
                <c:ptCount val="1"/>
                <c:pt idx="0">
                  <c:v>DROM</c:v>
                </c:pt>
              </c:strCache>
            </c:strRef>
          </c:tx>
          <c:spPr>
            <a:solidFill>
              <a:schemeClr val="accent2"/>
            </a:solidFill>
            <a:ln>
              <a:noFill/>
            </a:ln>
            <a:effectLst/>
          </c:spPr>
          <c:invertIfNegative val="0"/>
          <c:cat>
            <c:strRef>
              <c:f>'Figure complémentaire 4'!$A$4:$A$13</c:f>
              <c:strCache>
                <c:ptCount val="10"/>
                <c:pt idx="0">
                  <c:v>Ensemble</c:v>
                </c:pt>
                <c:pt idx="1">
                  <c:v>Commune rurale</c:v>
                </c:pt>
                <c:pt idx="2">
                  <c:v> de 2 000 à 4 999 habitants</c:v>
                </c:pt>
                <c:pt idx="3">
                  <c:v> de 5 000 à 9 999 habitants</c:v>
                </c:pt>
                <c:pt idx="4">
                  <c:v> de 10 000 à 19 999 habitants</c:v>
                </c:pt>
                <c:pt idx="5">
                  <c:v> de 20 000 à 49 999 habitants</c:v>
                </c:pt>
                <c:pt idx="6">
                  <c:v> de 50 000 à 99 999 habitants</c:v>
                </c:pt>
                <c:pt idx="7">
                  <c:v> de 100 000 à 199 999 habitants</c:v>
                </c:pt>
                <c:pt idx="8">
                  <c:v> de 200 000 à 1 999 999 habitants</c:v>
                </c:pt>
                <c:pt idx="9">
                  <c:v>Unité urbaine de Paris</c:v>
                </c:pt>
              </c:strCache>
            </c:strRef>
          </c:cat>
          <c:val>
            <c:numRef>
              <c:f>'Figure complémentaire 4'!$C$4:$C$13</c:f>
              <c:numCache>
                <c:formatCode>_-* #\ ##0.0\ _€_-;\-* #\ ##0.0\ _€_-;_-* \-??\ _€_-;_-@_-</c:formatCode>
                <c:ptCount val="10"/>
                <c:pt idx="0" formatCode="#\ ##0.0">
                  <c:v>1.3614479176526308</c:v>
                </c:pt>
                <c:pt idx="1">
                  <c:v>0.5768160331784582</c:v>
                </c:pt>
                <c:pt idx="2">
                  <c:v>0.87613653442171946</c:v>
                </c:pt>
                <c:pt idx="3">
                  <c:v>1.3173822464373159</c:v>
                </c:pt>
                <c:pt idx="4">
                  <c:v>0.66714135627335958</c:v>
                </c:pt>
                <c:pt idx="5">
                  <c:v>1.5195876499808234</c:v>
                </c:pt>
                <c:pt idx="6">
                  <c:v>1.1644187362202085</c:v>
                </c:pt>
                <c:pt idx="7">
                  <c:v>1.385100127431323</c:v>
                </c:pt>
                <c:pt idx="8">
                  <c:v>2.0107449291910466</c:v>
                </c:pt>
              </c:numCache>
            </c:numRef>
          </c:val>
          <c:extLst>
            <c:ext xmlns:c16="http://schemas.microsoft.com/office/drawing/2014/chart" uri="{C3380CC4-5D6E-409C-BE32-E72D297353CC}">
              <c16:uniqueId val="{00000001-A4F1-4813-861E-83B380E1BA3D}"/>
            </c:ext>
          </c:extLst>
        </c:ser>
        <c:dLbls>
          <c:showLegendKey val="0"/>
          <c:showVal val="0"/>
          <c:showCatName val="0"/>
          <c:showSerName val="0"/>
          <c:showPercent val="0"/>
          <c:showBubbleSize val="0"/>
        </c:dLbls>
        <c:gapWidth val="219"/>
        <c:overlap val="-27"/>
        <c:axId val="339592232"/>
        <c:axId val="339593408"/>
      </c:barChart>
      <c:catAx>
        <c:axId val="339592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39593408"/>
        <c:crosses val="autoZero"/>
        <c:auto val="1"/>
        <c:lblAlgn val="ctr"/>
        <c:lblOffset val="100"/>
        <c:noMultiLvlLbl val="0"/>
      </c:catAx>
      <c:valAx>
        <c:axId val="339593408"/>
        <c:scaling>
          <c:orientation val="minMax"/>
        </c:scaling>
        <c:delete val="0"/>
        <c:axPos val="l"/>
        <c:majorGridlines>
          <c:spPr>
            <a:ln w="9525" cap="flat" cmpd="sng" algn="ctr">
              <a:solidFill>
                <a:schemeClr val="tx1">
                  <a:lumMod val="15000"/>
                  <a:lumOff val="85000"/>
                </a:schemeClr>
              </a:solidFill>
              <a:round/>
            </a:ln>
            <a:effectLst/>
          </c:spPr>
        </c:majorGridlines>
        <c:numFmt formatCode="_-* #\ ##0.0\ _€_-;\-* #\ ##0.0\ _€_-;_-* \-??\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39592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185760</xdr:rowOff>
    </xdr:from>
    <xdr:to>
      <xdr:col>8</xdr:col>
      <xdr:colOff>571320</xdr:colOff>
      <xdr:row>30</xdr:row>
      <xdr:rowOff>180720</xdr:rowOff>
    </xdr:to>
    <xdr:graphicFrame macro="">
      <xdr:nvGraphicFramePr>
        <xdr:cNvPr id="2"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157320</xdr:rowOff>
    </xdr:from>
    <xdr:to>
      <xdr:col>5</xdr:col>
      <xdr:colOff>676080</xdr:colOff>
      <xdr:row>27</xdr:row>
      <xdr:rowOff>114120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266701</xdr:colOff>
      <xdr:row>1</xdr:row>
      <xdr:rowOff>61913</xdr:rowOff>
    </xdr:from>
    <xdr:to>
      <xdr:col>10</xdr:col>
      <xdr:colOff>209550</xdr:colOff>
      <xdr:row>16</xdr:row>
      <xdr:rowOff>133350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9</xdr:col>
      <xdr:colOff>291465</xdr:colOff>
      <xdr:row>34</xdr:row>
      <xdr:rowOff>19050</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19100"/>
          <a:ext cx="6720840" cy="6000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xdr:row>
      <xdr:rowOff>185760</xdr:rowOff>
    </xdr:from>
    <xdr:to>
      <xdr:col>8</xdr:col>
      <xdr:colOff>428400</xdr:colOff>
      <xdr:row>21</xdr:row>
      <xdr:rowOff>104400</xdr:rowOff>
    </xdr:to>
    <xdr:graphicFrame macro="">
      <xdr:nvGraphicFramePr>
        <xdr:cNvPr id="4"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7</xdr:row>
      <xdr:rowOff>190499</xdr:rowOff>
    </xdr:from>
    <xdr:to>
      <xdr:col>8</xdr:col>
      <xdr:colOff>495300</xdr:colOff>
      <xdr:row>22</xdr:row>
      <xdr:rowOff>161924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342899</xdr:colOff>
      <xdr:row>1</xdr:row>
      <xdr:rowOff>80961</xdr:rowOff>
    </xdr:from>
    <xdr:to>
      <xdr:col>10</xdr:col>
      <xdr:colOff>266700</xdr:colOff>
      <xdr:row>16</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95249</xdr:rowOff>
    </xdr:from>
    <xdr:to>
      <xdr:col>9</xdr:col>
      <xdr:colOff>476250</xdr:colOff>
      <xdr:row>31</xdr:row>
      <xdr:rowOff>136411</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49"/>
          <a:ext cx="6905625" cy="616573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zoomScaleNormal="100" workbookViewId="0">
      <selection activeCell="K23" sqref="K23"/>
    </sheetView>
  </sheetViews>
  <sheetFormatPr baseColWidth="10" defaultColWidth="10.7109375" defaultRowHeight="15" x14ac:dyDescent="0.25"/>
  <cols>
    <col min="1" max="1" width="53" customWidth="1"/>
    <col min="7" max="7" width="12" bestFit="1" customWidth="1"/>
    <col min="12" max="12" width="15" customWidth="1"/>
    <col min="13" max="13" width="13.5703125" customWidth="1"/>
  </cols>
  <sheetData>
    <row r="1" spans="1:10" x14ac:dyDescent="0.25">
      <c r="A1" s="1" t="s">
        <v>186</v>
      </c>
    </row>
    <row r="3" spans="1:10" ht="34.5" customHeight="1" x14ac:dyDescent="0.25">
      <c r="A3" s="2"/>
      <c r="B3" s="119" t="s">
        <v>185</v>
      </c>
      <c r="C3" s="119"/>
      <c r="D3" s="119" t="s">
        <v>1</v>
      </c>
      <c r="E3" s="119" t="s">
        <v>2</v>
      </c>
      <c r="F3" s="119" t="s">
        <v>0</v>
      </c>
      <c r="G3" s="119" t="s">
        <v>200</v>
      </c>
    </row>
    <row r="4" spans="1:10" x14ac:dyDescent="0.25">
      <c r="A4" s="2"/>
      <c r="B4" s="3" t="s">
        <v>3</v>
      </c>
      <c r="C4" s="3" t="s">
        <v>4</v>
      </c>
      <c r="D4" s="119"/>
      <c r="E4" s="119"/>
      <c r="F4" s="119"/>
      <c r="G4" s="119"/>
    </row>
    <row r="5" spans="1:10" x14ac:dyDescent="0.25">
      <c r="A5" s="4" t="s">
        <v>5</v>
      </c>
      <c r="B5" s="5">
        <f>B6+B15+B20</f>
        <v>244301</v>
      </c>
      <c r="C5" s="6">
        <v>100</v>
      </c>
      <c r="D5" s="6">
        <v>85.979773320280344</v>
      </c>
      <c r="E5" s="6">
        <v>84.984823846018358</v>
      </c>
      <c r="F5" s="7">
        <v>211622</v>
      </c>
      <c r="G5" s="61">
        <f>(B5-F5)/F5*100</f>
        <v>15.442156297549403</v>
      </c>
      <c r="H5" s="8"/>
    </row>
    <row r="6" spans="1:10" x14ac:dyDescent="0.25">
      <c r="A6" s="9" t="s">
        <v>6</v>
      </c>
      <c r="B6" s="10">
        <f>SUM(B7:B14)</f>
        <v>160527</v>
      </c>
      <c r="C6" s="60">
        <f>B6/$B$5*100</f>
        <v>65.708695420812845</v>
      </c>
      <c r="D6" s="11">
        <v>84.98958736017758</v>
      </c>
      <c r="E6" s="11">
        <v>83.177663328802481</v>
      </c>
      <c r="F6" s="10">
        <v>137105</v>
      </c>
      <c r="G6" s="62">
        <f t="shared" ref="G6:G28" si="0">(B6-F6)/F6*100</f>
        <v>17.083257357499726</v>
      </c>
      <c r="H6" s="8"/>
      <c r="I6" s="47"/>
      <c r="J6" s="47"/>
    </row>
    <row r="7" spans="1:10" x14ac:dyDescent="0.25">
      <c r="A7" s="91" t="s">
        <v>7</v>
      </c>
      <c r="B7" s="92">
        <v>145</v>
      </c>
      <c r="C7" s="93" t="s">
        <v>199</v>
      </c>
      <c r="D7" s="94">
        <v>81</v>
      </c>
      <c r="E7" s="94">
        <v>85</v>
      </c>
      <c r="F7" s="95">
        <v>143</v>
      </c>
      <c r="G7" s="96">
        <f t="shared" si="0"/>
        <v>1.3986013986013985</v>
      </c>
      <c r="H7" s="8"/>
      <c r="I7" s="47"/>
      <c r="J7" s="47"/>
    </row>
    <row r="8" spans="1:10" s="12" customFormat="1" x14ac:dyDescent="0.25">
      <c r="A8" s="91" t="s">
        <v>8</v>
      </c>
      <c r="B8" s="92">
        <v>10</v>
      </c>
      <c r="C8" s="93" t="s">
        <v>199</v>
      </c>
      <c r="D8" s="94">
        <v>70</v>
      </c>
      <c r="E8" s="94">
        <v>80</v>
      </c>
      <c r="F8" s="95">
        <v>25</v>
      </c>
      <c r="G8" s="96">
        <f t="shared" si="0"/>
        <v>-60</v>
      </c>
      <c r="H8" s="8"/>
      <c r="I8" s="47"/>
      <c r="J8" s="47"/>
    </row>
    <row r="9" spans="1:10" x14ac:dyDescent="0.25">
      <c r="A9" s="91" t="s">
        <v>211</v>
      </c>
      <c r="B9" s="92">
        <v>21</v>
      </c>
      <c r="C9" s="93" t="s">
        <v>199</v>
      </c>
      <c r="D9" s="94">
        <v>85.714285714285708</v>
      </c>
      <c r="E9" s="94">
        <v>80.952380952380949</v>
      </c>
      <c r="F9" s="95">
        <v>22</v>
      </c>
      <c r="G9" s="96">
        <f t="shared" si="0"/>
        <v>-4.5454545454545459</v>
      </c>
      <c r="H9" s="8"/>
      <c r="I9" s="47"/>
      <c r="J9" s="47"/>
    </row>
    <row r="10" spans="1:10" x14ac:dyDescent="0.25">
      <c r="A10" s="91" t="s">
        <v>207</v>
      </c>
      <c r="B10" s="92">
        <v>5056</v>
      </c>
      <c r="C10" s="93">
        <f t="shared" ref="C10:C28" si="1">B10/$B$5*100</f>
        <v>2.069578102422831</v>
      </c>
      <c r="D10" s="94">
        <v>90.704113924050631</v>
      </c>
      <c r="E10" s="94">
        <v>83.524525316455694</v>
      </c>
      <c r="F10" s="95">
        <v>4836</v>
      </c>
      <c r="G10" s="96">
        <f t="shared" si="0"/>
        <v>4.5492142266335813</v>
      </c>
      <c r="H10" s="8"/>
      <c r="I10" s="47"/>
      <c r="J10" s="47"/>
    </row>
    <row r="11" spans="1:10" x14ac:dyDescent="0.25">
      <c r="A11" s="91" t="s">
        <v>208</v>
      </c>
      <c r="B11" s="92">
        <v>56154</v>
      </c>
      <c r="C11" s="93">
        <f t="shared" si="1"/>
        <v>22.985579264923189</v>
      </c>
      <c r="D11" s="94">
        <v>86.928802934786475</v>
      </c>
      <c r="E11" s="94">
        <v>82.049364248317119</v>
      </c>
      <c r="F11" s="95">
        <v>52083</v>
      </c>
      <c r="G11" s="96">
        <f t="shared" si="0"/>
        <v>7.8163700247681582</v>
      </c>
      <c r="H11" s="8"/>
      <c r="I11" s="47"/>
      <c r="J11" s="47"/>
    </row>
    <row r="12" spans="1:10" x14ac:dyDescent="0.25">
      <c r="A12" s="91" t="s">
        <v>209</v>
      </c>
      <c r="B12" s="92">
        <v>98852</v>
      </c>
      <c r="C12" s="93">
        <f t="shared" si="1"/>
        <v>40.46319908637296</v>
      </c>
      <c r="D12" s="94">
        <v>83.589608707967471</v>
      </c>
      <c r="E12" s="94">
        <v>83.806093958645249</v>
      </c>
      <c r="F12" s="95">
        <v>79706</v>
      </c>
      <c r="G12" s="96">
        <f t="shared" si="0"/>
        <v>24.020776353097634</v>
      </c>
      <c r="H12" s="8"/>
      <c r="I12" s="47"/>
      <c r="J12" s="47"/>
    </row>
    <row r="13" spans="1:10" x14ac:dyDescent="0.25">
      <c r="A13" s="91" t="s">
        <v>210</v>
      </c>
      <c r="B13" s="92">
        <v>153</v>
      </c>
      <c r="C13" s="93" t="s">
        <v>199</v>
      </c>
      <c r="D13" s="92">
        <v>95.424836601307192</v>
      </c>
      <c r="E13" s="92">
        <v>79.084967320261441</v>
      </c>
      <c r="F13" s="97">
        <v>163</v>
      </c>
      <c r="G13" s="96">
        <f t="shared" si="0"/>
        <v>-6.1349693251533743</v>
      </c>
      <c r="H13" s="8"/>
      <c r="I13" s="47"/>
      <c r="J13" s="47"/>
    </row>
    <row r="14" spans="1:10" x14ac:dyDescent="0.25">
      <c r="A14" s="91" t="s">
        <v>193</v>
      </c>
      <c r="B14" s="92">
        <v>136</v>
      </c>
      <c r="C14" s="93" t="s">
        <v>199</v>
      </c>
      <c r="D14" s="92">
        <v>78.67647058823529</v>
      </c>
      <c r="E14" s="92">
        <v>84.558823529411768</v>
      </c>
      <c r="F14" s="97">
        <v>127</v>
      </c>
      <c r="G14" s="96">
        <f t="shared" si="0"/>
        <v>7.0866141732283463</v>
      </c>
      <c r="H14" s="8"/>
      <c r="I14" s="47"/>
      <c r="J14" s="47"/>
    </row>
    <row r="15" spans="1:10" x14ac:dyDescent="0.25">
      <c r="A15" s="9" t="s">
        <v>9</v>
      </c>
      <c r="B15" s="10">
        <f>SUM(B16:B19)</f>
        <v>9771</v>
      </c>
      <c r="C15" s="60">
        <f t="shared" si="1"/>
        <v>3.9995742956434892</v>
      </c>
      <c r="D15" s="11">
        <v>97.68157570783751</v>
      </c>
      <c r="E15" s="11">
        <v>85.309807139926136</v>
      </c>
      <c r="F15" s="10">
        <v>8046</v>
      </c>
      <c r="G15" s="62">
        <f t="shared" si="0"/>
        <v>21.439224459358687</v>
      </c>
      <c r="H15" s="8"/>
      <c r="I15" s="47"/>
      <c r="J15" s="47"/>
    </row>
    <row r="16" spans="1:10" x14ac:dyDescent="0.25">
      <c r="A16" s="98" t="s">
        <v>10</v>
      </c>
      <c r="B16" s="99">
        <v>8146</v>
      </c>
      <c r="C16" s="100">
        <f t="shared" si="1"/>
        <v>3.334411238595012</v>
      </c>
      <c r="D16" s="101">
        <v>98.023569850233244</v>
      </c>
      <c r="E16" s="101">
        <v>84.409526147802609</v>
      </c>
      <c r="F16" s="102">
        <v>6731</v>
      </c>
      <c r="G16" s="103">
        <f t="shared" si="0"/>
        <v>21.022136383895411</v>
      </c>
      <c r="H16" s="8"/>
      <c r="I16" s="47"/>
      <c r="J16" s="47"/>
    </row>
    <row r="17" spans="1:10" x14ac:dyDescent="0.25">
      <c r="A17" s="98" t="s">
        <v>196</v>
      </c>
      <c r="B17" s="99">
        <v>1355</v>
      </c>
      <c r="C17" s="100">
        <f t="shared" si="1"/>
        <v>0.55464365680042249</v>
      </c>
      <c r="D17" s="101">
        <v>96.752767527675275</v>
      </c>
      <c r="E17" s="101">
        <v>88.708487084870853</v>
      </c>
      <c r="F17" s="102">
        <v>1077</v>
      </c>
      <c r="G17" s="103">
        <f t="shared" si="0"/>
        <v>25.812441968430829</v>
      </c>
      <c r="H17" s="8"/>
      <c r="I17" s="47"/>
      <c r="J17" s="47"/>
    </row>
    <row r="18" spans="1:10" x14ac:dyDescent="0.25">
      <c r="A18" s="98" t="s">
        <v>194</v>
      </c>
      <c r="B18" s="99">
        <v>137</v>
      </c>
      <c r="C18" s="100" t="s">
        <v>199</v>
      </c>
      <c r="D18" s="101">
        <v>93.430656934306569</v>
      </c>
      <c r="E18" s="101">
        <v>94.890510948905103</v>
      </c>
      <c r="F18" s="102">
        <v>136</v>
      </c>
      <c r="G18" s="103">
        <f t="shared" si="0"/>
        <v>0.73529411764705876</v>
      </c>
      <c r="H18" s="8"/>
      <c r="I18" s="47"/>
      <c r="J18" s="47"/>
    </row>
    <row r="19" spans="1:10" x14ac:dyDescent="0.25">
      <c r="A19" s="98" t="s">
        <v>195</v>
      </c>
      <c r="B19" s="99">
        <v>133</v>
      </c>
      <c r="C19" s="100" t="s">
        <v>199</v>
      </c>
      <c r="D19" s="101">
        <v>93.23</v>
      </c>
      <c r="E19" s="101">
        <v>94.73</v>
      </c>
      <c r="F19" s="102">
        <v>108</v>
      </c>
      <c r="G19" s="103">
        <f>(B19-F19)/F19*100</f>
        <v>23.148148148148149</v>
      </c>
      <c r="H19" s="8"/>
      <c r="I19" s="47"/>
      <c r="J19" s="47"/>
    </row>
    <row r="20" spans="1:10" x14ac:dyDescent="0.25">
      <c r="A20" s="9" t="s">
        <v>11</v>
      </c>
      <c r="B20" s="10">
        <f>SUM(B21,B25:B27)</f>
        <v>74003</v>
      </c>
      <c r="C20" s="60">
        <f t="shared" si="1"/>
        <v>30.291730283543661</v>
      </c>
      <c r="D20" s="11">
        <v>86.58432766239207</v>
      </c>
      <c r="E20" s="11">
        <v>88.858559788116693</v>
      </c>
      <c r="F20" s="10">
        <v>66471</v>
      </c>
      <c r="G20" s="63">
        <f t="shared" si="0"/>
        <v>11.331257239999399</v>
      </c>
      <c r="H20" s="8"/>
      <c r="I20" s="47"/>
      <c r="J20" s="47"/>
    </row>
    <row r="21" spans="1:10" x14ac:dyDescent="0.25">
      <c r="A21" s="98" t="s">
        <v>12</v>
      </c>
      <c r="B21" s="99">
        <v>38720</v>
      </c>
      <c r="C21" s="100">
        <f t="shared" si="1"/>
        <v>15.849300657795096</v>
      </c>
      <c r="D21" s="101">
        <v>86.434356351236147</v>
      </c>
      <c r="E21" s="101">
        <v>91.407541322314046</v>
      </c>
      <c r="F21" s="102">
        <v>33571</v>
      </c>
      <c r="G21" s="103">
        <f t="shared" si="0"/>
        <v>15.337642608203508</v>
      </c>
      <c r="H21" s="8"/>
      <c r="I21" s="47"/>
      <c r="J21" s="47"/>
    </row>
    <row r="22" spans="1:10" x14ac:dyDescent="0.25">
      <c r="A22" s="104" t="s">
        <v>201</v>
      </c>
      <c r="B22" s="105">
        <v>26544</v>
      </c>
      <c r="C22" s="100">
        <f t="shared" si="1"/>
        <v>10.865285037719861</v>
      </c>
      <c r="D22" s="106">
        <v>87.944544906570215</v>
      </c>
      <c r="E22" s="106">
        <v>90.257685352622062</v>
      </c>
      <c r="F22" s="107">
        <v>22766</v>
      </c>
      <c r="G22" s="108">
        <f t="shared" si="0"/>
        <v>16.594922252481773</v>
      </c>
      <c r="H22" s="8"/>
      <c r="I22" s="47"/>
      <c r="J22" s="47"/>
    </row>
    <row r="23" spans="1:10" x14ac:dyDescent="0.25">
      <c r="A23" s="104" t="s">
        <v>202</v>
      </c>
      <c r="B23" s="105">
        <v>10568</v>
      </c>
      <c r="C23" s="100">
        <f t="shared" si="1"/>
        <v>4.3258111919312645</v>
      </c>
      <c r="D23" s="106">
        <v>87.869038607115826</v>
      </c>
      <c r="E23" s="106">
        <v>94.237320211960636</v>
      </c>
      <c r="F23" s="107">
        <v>9400</v>
      </c>
      <c r="G23" s="108">
        <f t="shared" si="0"/>
        <v>12.425531914893618</v>
      </c>
      <c r="H23" s="8"/>
      <c r="I23" s="47"/>
      <c r="J23" s="47"/>
    </row>
    <row r="24" spans="1:10" x14ac:dyDescent="0.25">
      <c r="A24" s="104" t="s">
        <v>203</v>
      </c>
      <c r="B24" s="105">
        <v>1608</v>
      </c>
      <c r="C24" s="100">
        <f t="shared" si="1"/>
        <v>0.65820442814396996</v>
      </c>
      <c r="D24" s="106">
        <v>61.504975124378113</v>
      </c>
      <c r="E24" s="106">
        <v>91.791044776119406</v>
      </c>
      <c r="F24" s="107">
        <v>1405</v>
      </c>
      <c r="G24" s="108">
        <f t="shared" si="0"/>
        <v>14.448398576512457</v>
      </c>
      <c r="H24" s="8"/>
      <c r="I24" s="47"/>
      <c r="J24" s="47"/>
    </row>
    <row r="25" spans="1:10" x14ac:dyDescent="0.25">
      <c r="A25" s="98" t="s">
        <v>13</v>
      </c>
      <c r="B25" s="99">
        <v>30650</v>
      </c>
      <c r="C25" s="100">
        <f t="shared" si="1"/>
        <v>12.545998583714352</v>
      </c>
      <c r="D25" s="101">
        <v>90.319738988580752</v>
      </c>
      <c r="E25" s="101">
        <v>85.412724306688418</v>
      </c>
      <c r="F25" s="102">
        <v>28534</v>
      </c>
      <c r="G25" s="103">
        <f t="shared" si="0"/>
        <v>7.4157145861078009</v>
      </c>
      <c r="H25" s="8"/>
      <c r="I25" s="47"/>
      <c r="J25" s="47"/>
    </row>
    <row r="26" spans="1:10" x14ac:dyDescent="0.25">
      <c r="A26" s="98" t="s">
        <v>14</v>
      </c>
      <c r="B26" s="99">
        <v>2345</v>
      </c>
      <c r="C26" s="100">
        <f t="shared" si="1"/>
        <v>0.95988145770995614</v>
      </c>
      <c r="D26" s="101">
        <v>37.270788912579953</v>
      </c>
      <c r="E26" s="101">
        <v>89.893390191897666</v>
      </c>
      <c r="F26" s="102">
        <v>2364</v>
      </c>
      <c r="G26" s="103">
        <f t="shared" si="0"/>
        <v>-0.80372250423011837</v>
      </c>
      <c r="H26" s="8"/>
      <c r="I26" s="47"/>
      <c r="J26" s="47"/>
    </row>
    <row r="27" spans="1:10" x14ac:dyDescent="0.25">
      <c r="A27" s="98" t="s">
        <v>204</v>
      </c>
      <c r="B27" s="99">
        <v>2288</v>
      </c>
      <c r="C27" s="100">
        <f t="shared" si="1"/>
        <v>0.93654958432425572</v>
      </c>
      <c r="D27" s="101">
        <v>87.002177971375232</v>
      </c>
      <c r="E27" s="101">
        <v>90.82167832167832</v>
      </c>
      <c r="F27" s="102">
        <v>2002</v>
      </c>
      <c r="G27" s="103">
        <f t="shared" si="0"/>
        <v>14.285714285714285</v>
      </c>
      <c r="H27" s="8"/>
      <c r="I27" s="47"/>
      <c r="J27" s="47"/>
    </row>
    <row r="28" spans="1:10" x14ac:dyDescent="0.25">
      <c r="A28" s="104" t="s">
        <v>205</v>
      </c>
      <c r="B28" s="105">
        <v>2192</v>
      </c>
      <c r="C28" s="100">
        <f t="shared" si="1"/>
        <v>0.89725379756939194</v>
      </c>
      <c r="D28" s="106">
        <v>83.53102189781022</v>
      </c>
      <c r="E28" s="106">
        <v>90.87591240875912</v>
      </c>
      <c r="F28" s="107">
        <v>1907</v>
      </c>
      <c r="G28" s="108">
        <f t="shared" si="0"/>
        <v>14.944939695857368</v>
      </c>
      <c r="H28" s="8"/>
      <c r="I28" s="47"/>
      <c r="J28" s="47"/>
    </row>
    <row r="30" spans="1:10" x14ac:dyDescent="0.25">
      <c r="A30" s="13" t="s">
        <v>187</v>
      </c>
      <c r="B30" s="13"/>
      <c r="C30" s="13"/>
      <c r="D30" s="13"/>
      <c r="E30" s="13"/>
      <c r="F30" s="13"/>
      <c r="G30" s="13"/>
    </row>
    <row r="31" spans="1:10" x14ac:dyDescent="0.25">
      <c r="A31" s="14" t="s">
        <v>213</v>
      </c>
      <c r="B31" s="15"/>
      <c r="C31" s="16"/>
      <c r="D31" s="16"/>
      <c r="E31" s="16"/>
      <c r="F31" s="17"/>
      <c r="G31" s="17"/>
    </row>
    <row r="32" spans="1:10" x14ac:dyDescent="0.25">
      <c r="A32" s="18" t="s">
        <v>215</v>
      </c>
      <c r="B32" s="13"/>
      <c r="C32" s="13"/>
      <c r="D32" s="13"/>
      <c r="E32" s="13"/>
      <c r="F32" s="13"/>
      <c r="G32" s="13"/>
    </row>
    <row r="33" spans="1:1" x14ac:dyDescent="0.25">
      <c r="A33" s="1" t="s">
        <v>227</v>
      </c>
    </row>
  </sheetData>
  <mergeCells count="5">
    <mergeCell ref="B3:C3"/>
    <mergeCell ref="D3:D4"/>
    <mergeCell ref="E3:E4"/>
    <mergeCell ref="F3:F4"/>
    <mergeCell ref="G3:G4"/>
  </mergeCells>
  <pageMargins left="0.7" right="0.7" top="0.75" bottom="0.75" header="0.51180555555555496" footer="0.51180555555555496"/>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activeCell="A28" sqref="A28"/>
    </sheetView>
  </sheetViews>
  <sheetFormatPr baseColWidth="10" defaultRowHeight="15" x14ac:dyDescent="0.25"/>
  <sheetData>
    <row r="1" spans="1:13" x14ac:dyDescent="0.25">
      <c r="A1" s="18" t="s">
        <v>271</v>
      </c>
    </row>
    <row r="2" spans="1:13" x14ac:dyDescent="0.25">
      <c r="A2" s="18" t="s">
        <v>272</v>
      </c>
    </row>
    <row r="4" spans="1:13" x14ac:dyDescent="0.25">
      <c r="A4" s="19"/>
      <c r="B4" s="19" t="s">
        <v>157</v>
      </c>
      <c r="C4" s="19" t="s">
        <v>158</v>
      </c>
      <c r="D4" s="19" t="s">
        <v>159</v>
      </c>
      <c r="E4" s="19" t="s">
        <v>160</v>
      </c>
      <c r="F4" s="19" t="s">
        <v>161</v>
      </c>
      <c r="G4" s="19" t="s">
        <v>162</v>
      </c>
      <c r="H4" s="19" t="s">
        <v>163</v>
      </c>
      <c r="I4" s="19" t="s">
        <v>164</v>
      </c>
      <c r="J4" s="19" t="s">
        <v>165</v>
      </c>
      <c r="K4" s="19" t="s">
        <v>166</v>
      </c>
      <c r="L4" s="19" t="s">
        <v>266</v>
      </c>
      <c r="M4" s="19" t="s">
        <v>270</v>
      </c>
    </row>
    <row r="5" spans="1:13" x14ac:dyDescent="0.25">
      <c r="A5" s="19" t="s">
        <v>267</v>
      </c>
      <c r="B5" s="24">
        <v>3.374748370614272</v>
      </c>
      <c r="C5" s="24">
        <v>8.6272711625827245</v>
      </c>
      <c r="D5" s="24">
        <v>9.7584587547412536</v>
      </c>
      <c r="E5" s="24">
        <v>10.292999265797686</v>
      </c>
      <c r="F5" s="24">
        <v>8.375487040910409</v>
      </c>
      <c r="G5" s="24">
        <v>7.0593022086019692</v>
      </c>
      <c r="H5" s="24">
        <v>4.3776052120107121</v>
      </c>
      <c r="I5" s="24">
        <v>2.9235924714252799</v>
      </c>
      <c r="J5" s="24">
        <v>1.6329432169061637</v>
      </c>
      <c r="K5" s="24">
        <v>0.91187517191831757</v>
      </c>
      <c r="L5" s="24">
        <v>0.57167949612909308</v>
      </c>
      <c r="M5" s="24">
        <v>0.30449629832180802</v>
      </c>
    </row>
    <row r="6" spans="1:13" x14ac:dyDescent="0.25">
      <c r="A6" s="19" t="s">
        <v>268</v>
      </c>
      <c r="B6" s="24">
        <v>0.45903689837391215</v>
      </c>
      <c r="C6" s="24">
        <v>1.4456793580681631</v>
      </c>
      <c r="D6" s="24">
        <v>2.1498495322011153</v>
      </c>
      <c r="E6" s="24">
        <v>2.6266076115845123</v>
      </c>
      <c r="F6" s="24">
        <v>2.2717967910487999</v>
      </c>
      <c r="G6" s="24">
        <v>2.3597166816940716</v>
      </c>
      <c r="H6" s="24">
        <v>1.5819079444080433</v>
      </c>
      <c r="I6" s="24">
        <v>1.216034094161387</v>
      </c>
      <c r="J6" s="24">
        <v>0.67036179419101072</v>
      </c>
      <c r="K6" s="24">
        <v>0.43084916615077262</v>
      </c>
      <c r="L6" s="24">
        <v>0.24938100687328571</v>
      </c>
      <c r="M6" s="24">
        <v>0.11702713824295313</v>
      </c>
    </row>
    <row r="7" spans="1:13" x14ac:dyDescent="0.25">
      <c r="A7" s="19" t="s">
        <v>269</v>
      </c>
      <c r="B7" s="24">
        <v>6.1342619233014997</v>
      </c>
      <c r="C7" s="24">
        <v>15.617492958290628</v>
      </c>
      <c r="D7" s="24">
        <v>17.527855256264939</v>
      </c>
      <c r="E7" s="24">
        <v>18.335292370742064</v>
      </c>
      <c r="F7" s="24">
        <v>15.97008665635339</v>
      </c>
      <c r="G7" s="24">
        <v>11.868732560029015</v>
      </c>
      <c r="H7" s="24">
        <v>7.2343622034862989</v>
      </c>
      <c r="I7" s="24">
        <v>4.6978872780756422</v>
      </c>
      <c r="J7" s="24">
        <v>2.6557091515459992</v>
      </c>
      <c r="K7" s="24">
        <v>1.4399975627008308</v>
      </c>
      <c r="L7" s="24">
        <v>0.93211106169104763</v>
      </c>
      <c r="M7" s="24">
        <v>0.57313200099345407</v>
      </c>
    </row>
    <row r="25" spans="1:1" x14ac:dyDescent="0.25">
      <c r="A25" s="14" t="s">
        <v>273</v>
      </c>
    </row>
    <row r="26" spans="1:1" x14ac:dyDescent="0.25">
      <c r="A26" s="18" t="s">
        <v>215</v>
      </c>
    </row>
    <row r="27" spans="1:1" x14ac:dyDescent="0.25">
      <c r="A27" s="18" t="s">
        <v>275</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election activeCell="M13" sqref="M13"/>
    </sheetView>
  </sheetViews>
  <sheetFormatPr baseColWidth="10" defaultRowHeight="15" x14ac:dyDescent="0.25"/>
  <cols>
    <col min="1" max="1" width="32.85546875" customWidth="1"/>
    <col min="3" max="3" width="11.42578125" customWidth="1"/>
  </cols>
  <sheetData>
    <row r="1" spans="1:3" x14ac:dyDescent="0.25">
      <c r="A1" s="18" t="s">
        <v>278</v>
      </c>
    </row>
    <row r="3" spans="1:3" x14ac:dyDescent="0.25">
      <c r="A3" s="28" t="s">
        <v>268</v>
      </c>
      <c r="B3" s="57" t="s">
        <v>37</v>
      </c>
      <c r="C3" s="86" t="s">
        <v>276</v>
      </c>
    </row>
    <row r="4" spans="1:3" x14ac:dyDescent="0.25">
      <c r="A4" s="29" t="s">
        <v>267</v>
      </c>
      <c r="B4" s="30">
        <v>1.0494268721780167</v>
      </c>
      <c r="C4" s="59">
        <v>1.3614479176526308</v>
      </c>
    </row>
    <row r="5" spans="1:3" x14ac:dyDescent="0.25">
      <c r="A5" s="29" t="s">
        <v>38</v>
      </c>
      <c r="B5" s="59">
        <v>0.72148627978789226</v>
      </c>
      <c r="C5" s="30">
        <v>0.5768160331784582</v>
      </c>
    </row>
    <row r="6" spans="1:3" x14ac:dyDescent="0.25">
      <c r="A6" s="29" t="s">
        <v>39</v>
      </c>
      <c r="B6" s="59">
        <v>0.91515831344622134</v>
      </c>
      <c r="C6" s="30">
        <v>0.87613653442171946</v>
      </c>
    </row>
    <row r="7" spans="1:3" x14ac:dyDescent="0.25">
      <c r="A7" s="29" t="s">
        <v>40</v>
      </c>
      <c r="B7" s="59">
        <v>0.96969353286801208</v>
      </c>
      <c r="C7" s="30">
        <v>1.3173822464373159</v>
      </c>
    </row>
    <row r="8" spans="1:3" x14ac:dyDescent="0.25">
      <c r="A8" s="29" t="s">
        <v>41</v>
      </c>
      <c r="B8" s="59">
        <v>1.108627918258887</v>
      </c>
      <c r="C8" s="30">
        <v>0.66714135627335958</v>
      </c>
    </row>
    <row r="9" spans="1:3" x14ac:dyDescent="0.25">
      <c r="A9" s="29" t="s">
        <v>42</v>
      </c>
      <c r="B9" s="59">
        <v>1.1882787222327016</v>
      </c>
      <c r="C9" s="30">
        <v>1.5195876499808234</v>
      </c>
    </row>
    <row r="10" spans="1:3" x14ac:dyDescent="0.25">
      <c r="A10" s="29" t="s">
        <v>43</v>
      </c>
      <c r="B10" s="59">
        <v>1.1727279187602537</v>
      </c>
      <c r="C10" s="30">
        <v>1.1644187362202085</v>
      </c>
    </row>
    <row r="11" spans="1:3" x14ac:dyDescent="0.25">
      <c r="A11" s="29" t="s">
        <v>44</v>
      </c>
      <c r="B11" s="59">
        <v>1.1801025659027324</v>
      </c>
      <c r="C11" s="30">
        <v>1.385100127431323</v>
      </c>
    </row>
    <row r="12" spans="1:3" x14ac:dyDescent="0.25">
      <c r="A12" s="29" t="s">
        <v>45</v>
      </c>
      <c r="B12" s="59">
        <v>1.1666197021153055</v>
      </c>
      <c r="C12" s="30">
        <v>2.0107449291910466</v>
      </c>
    </row>
    <row r="13" spans="1:3" x14ac:dyDescent="0.25">
      <c r="A13" s="29" t="s">
        <v>46</v>
      </c>
      <c r="B13" s="59">
        <v>1.2129209701011885</v>
      </c>
      <c r="C13" s="30"/>
    </row>
    <row r="18" spans="1:1" x14ac:dyDescent="0.25">
      <c r="A18" s="18" t="s">
        <v>277</v>
      </c>
    </row>
    <row r="19" spans="1:1" x14ac:dyDescent="0.25">
      <c r="A19" s="18" t="s">
        <v>215</v>
      </c>
    </row>
    <row r="20" spans="1:1" x14ac:dyDescent="0.25">
      <c r="A20" s="18" t="s">
        <v>221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
  <sheetViews>
    <sheetView showGridLines="0" zoomScaleNormal="100" workbookViewId="0">
      <selection activeCell="P10" sqref="P10"/>
    </sheetView>
  </sheetViews>
  <sheetFormatPr baseColWidth="10" defaultColWidth="10.7109375" defaultRowHeight="15" x14ac:dyDescent="0.25"/>
  <cols>
    <col min="10" max="10" width="13" customWidth="1"/>
    <col min="11" max="11" width="5.140625" style="33" customWidth="1"/>
    <col min="12" max="12" width="22" style="33" customWidth="1"/>
    <col min="13" max="13" width="18" style="33" customWidth="1"/>
  </cols>
  <sheetData>
    <row r="1" spans="1:17" x14ac:dyDescent="0.25">
      <c r="A1" s="34" t="s">
        <v>279</v>
      </c>
    </row>
    <row r="2" spans="1:17" x14ac:dyDescent="0.25">
      <c r="O2" s="88"/>
      <c r="P2" s="88"/>
    </row>
    <row r="3" spans="1:17" ht="45" x14ac:dyDescent="0.25">
      <c r="K3" s="35" t="s">
        <v>47</v>
      </c>
      <c r="L3" s="35" t="s">
        <v>48</v>
      </c>
      <c r="M3" s="36" t="s">
        <v>280</v>
      </c>
      <c r="O3" s="89"/>
      <c r="P3" s="90"/>
    </row>
    <row r="4" spans="1:17" x14ac:dyDescent="0.25">
      <c r="K4" s="37">
        <v>1</v>
      </c>
      <c r="L4" s="37" t="s">
        <v>50</v>
      </c>
      <c r="M4" s="58">
        <v>0.6809891791204381</v>
      </c>
      <c r="O4" s="89"/>
      <c r="P4" s="90"/>
      <c r="Q4" s="27"/>
    </row>
    <row r="5" spans="1:17" x14ac:dyDescent="0.25">
      <c r="K5" s="37">
        <v>2</v>
      </c>
      <c r="L5" s="37" t="s">
        <v>51</v>
      </c>
      <c r="M5" s="58">
        <v>1.0337257682387275</v>
      </c>
      <c r="O5" s="89"/>
      <c r="P5" s="90"/>
      <c r="Q5" s="27"/>
    </row>
    <row r="6" spans="1:17" x14ac:dyDescent="0.25">
      <c r="K6" s="37">
        <v>3</v>
      </c>
      <c r="L6" s="37" t="s">
        <v>52</v>
      </c>
      <c r="M6" s="58">
        <v>0.68286847033155273</v>
      </c>
      <c r="O6" s="89"/>
      <c r="P6" s="90"/>
      <c r="Q6" s="27"/>
    </row>
    <row r="7" spans="1:17" ht="15" customHeight="1" x14ac:dyDescent="0.25">
      <c r="K7" s="37">
        <v>4</v>
      </c>
      <c r="L7" s="37" t="s">
        <v>53</v>
      </c>
      <c r="M7" s="58">
        <v>1.2226973497708684</v>
      </c>
      <c r="O7" s="89"/>
      <c r="P7" s="90"/>
      <c r="Q7" s="27"/>
    </row>
    <row r="8" spans="1:17" ht="17.25" customHeight="1" x14ac:dyDescent="0.25">
      <c r="K8" s="37">
        <v>5</v>
      </c>
      <c r="L8" s="37" t="s">
        <v>54</v>
      </c>
      <c r="M8" s="58">
        <v>1.1651699572364702</v>
      </c>
      <c r="O8" s="89"/>
      <c r="P8" s="90"/>
      <c r="Q8" s="27"/>
    </row>
    <row r="9" spans="1:17" x14ac:dyDescent="0.25">
      <c r="K9" s="37">
        <v>6</v>
      </c>
      <c r="L9" s="37" t="s">
        <v>55</v>
      </c>
      <c r="M9" s="58">
        <v>1.2091789549135215</v>
      </c>
      <c r="O9" s="89"/>
      <c r="P9" s="90"/>
      <c r="Q9" s="27"/>
    </row>
    <row r="10" spans="1:17" x14ac:dyDescent="0.25">
      <c r="K10" s="37">
        <v>7</v>
      </c>
      <c r="L10" s="37" t="s">
        <v>56</v>
      </c>
      <c r="M10" s="58">
        <v>0.60320210254582596</v>
      </c>
      <c r="O10" s="89"/>
      <c r="P10" s="90"/>
      <c r="Q10" s="27"/>
    </row>
    <row r="11" spans="1:17" x14ac:dyDescent="0.25">
      <c r="K11" s="37">
        <v>8</v>
      </c>
      <c r="L11" s="37" t="s">
        <v>57</v>
      </c>
      <c r="M11" s="58">
        <v>1.3222760858302245</v>
      </c>
      <c r="O11" s="89"/>
      <c r="P11" s="90"/>
      <c r="Q11" s="27"/>
    </row>
    <row r="12" spans="1:17" x14ac:dyDescent="0.25">
      <c r="K12" s="37">
        <v>9</v>
      </c>
      <c r="L12" s="37" t="s">
        <v>58</v>
      </c>
      <c r="M12" s="58">
        <v>1.0221227038387912</v>
      </c>
      <c r="O12" s="89"/>
      <c r="P12" s="90"/>
      <c r="Q12" s="27"/>
    </row>
    <row r="13" spans="1:17" x14ac:dyDescent="0.25">
      <c r="K13" s="37">
        <v>10</v>
      </c>
      <c r="L13" s="37" t="s">
        <v>59</v>
      </c>
      <c r="M13" s="58">
        <v>1.0691664529356484</v>
      </c>
      <c r="O13" s="89"/>
      <c r="P13" s="90"/>
      <c r="Q13" s="27"/>
    </row>
    <row r="14" spans="1:17" x14ac:dyDescent="0.25">
      <c r="K14" s="37">
        <v>11</v>
      </c>
      <c r="L14" s="37" t="s">
        <v>60</v>
      </c>
      <c r="M14" s="58">
        <v>0.83789386092785012</v>
      </c>
      <c r="O14" s="89"/>
      <c r="P14" s="90"/>
      <c r="Q14" s="27"/>
    </row>
    <row r="15" spans="1:17" x14ac:dyDescent="0.25">
      <c r="K15" s="37">
        <v>12</v>
      </c>
      <c r="L15" s="37" t="s">
        <v>61</v>
      </c>
      <c r="M15" s="58">
        <v>0.75338195690906018</v>
      </c>
      <c r="O15" s="89"/>
      <c r="P15" s="90"/>
      <c r="Q15" s="27"/>
    </row>
    <row r="16" spans="1:17" x14ac:dyDescent="0.25">
      <c r="K16" s="37">
        <v>13</v>
      </c>
      <c r="L16" s="37" t="s">
        <v>62</v>
      </c>
      <c r="M16" s="58">
        <v>1.1985102286178289</v>
      </c>
      <c r="O16" s="89"/>
      <c r="P16" s="90"/>
      <c r="Q16" s="27"/>
    </row>
    <row r="17" spans="1:17" x14ac:dyDescent="0.25">
      <c r="K17" s="37">
        <v>14</v>
      </c>
      <c r="L17" s="37" t="s">
        <v>63</v>
      </c>
      <c r="M17" s="58">
        <v>0.88274587494601098</v>
      </c>
      <c r="O17" s="89"/>
      <c r="P17" s="90"/>
      <c r="Q17" s="27"/>
    </row>
    <row r="18" spans="1:17" x14ac:dyDescent="0.25">
      <c r="K18" s="37">
        <v>15</v>
      </c>
      <c r="L18" s="37" t="s">
        <v>64</v>
      </c>
      <c r="M18" s="58">
        <v>0.73744423407769055</v>
      </c>
      <c r="O18" s="89"/>
      <c r="P18" s="90"/>
      <c r="Q18" s="27"/>
    </row>
    <row r="19" spans="1:17" x14ac:dyDescent="0.25">
      <c r="K19" s="37">
        <v>16</v>
      </c>
      <c r="L19" s="37" t="s">
        <v>65</v>
      </c>
      <c r="M19" s="58">
        <v>0.82142704525134402</v>
      </c>
      <c r="O19" s="89"/>
      <c r="P19" s="90"/>
      <c r="Q19" s="27"/>
    </row>
    <row r="20" spans="1:17" x14ac:dyDescent="0.25">
      <c r="K20" s="37">
        <v>17</v>
      </c>
      <c r="L20" s="37" t="s">
        <v>66</v>
      </c>
      <c r="M20" s="58">
        <v>0.84709937722882411</v>
      </c>
      <c r="O20" s="89"/>
      <c r="P20" s="90"/>
      <c r="Q20" s="27"/>
    </row>
    <row r="21" spans="1:17" x14ac:dyDescent="0.25">
      <c r="K21" s="37">
        <v>18</v>
      </c>
      <c r="L21" s="37" t="s">
        <v>67</v>
      </c>
      <c r="M21" s="58">
        <v>0.74835834094263753</v>
      </c>
      <c r="O21" s="89"/>
      <c r="P21" s="90"/>
      <c r="Q21" s="27"/>
    </row>
    <row r="22" spans="1:17" x14ac:dyDescent="0.25">
      <c r="K22" s="37">
        <v>19</v>
      </c>
      <c r="L22" s="37" t="s">
        <v>68</v>
      </c>
      <c r="M22" s="58">
        <v>0.86816511383765738</v>
      </c>
      <c r="O22" s="89"/>
      <c r="P22" s="90"/>
      <c r="Q22" s="27"/>
    </row>
    <row r="23" spans="1:17" x14ac:dyDescent="0.25">
      <c r="K23" s="37">
        <v>21</v>
      </c>
      <c r="L23" s="37" t="s">
        <v>69</v>
      </c>
      <c r="M23" s="58">
        <v>0.7548764676569617</v>
      </c>
      <c r="O23" s="89"/>
      <c r="P23" s="90"/>
      <c r="Q23" s="27"/>
    </row>
    <row r="24" spans="1:17" x14ac:dyDescent="0.25">
      <c r="K24" s="37">
        <v>22</v>
      </c>
      <c r="L24" s="37" t="s">
        <v>70</v>
      </c>
      <c r="M24" s="58">
        <v>0.76140431000778552</v>
      </c>
      <c r="O24" s="89"/>
      <c r="P24" s="90"/>
      <c r="Q24" s="27"/>
    </row>
    <row r="25" spans="1:17" x14ac:dyDescent="0.25">
      <c r="K25" s="37">
        <v>23</v>
      </c>
      <c r="L25" s="37" t="s">
        <v>71</v>
      </c>
      <c r="M25" s="58">
        <v>1.5077688957035296</v>
      </c>
      <c r="O25" s="89"/>
      <c r="P25" s="90"/>
      <c r="Q25" s="27"/>
    </row>
    <row r="26" spans="1:17" x14ac:dyDescent="0.25">
      <c r="K26" s="37">
        <v>24</v>
      </c>
      <c r="L26" s="37" t="s">
        <v>72</v>
      </c>
      <c r="M26" s="58">
        <v>0.80935222460497735</v>
      </c>
      <c r="O26" s="89"/>
      <c r="P26" s="90"/>
      <c r="Q26" s="27"/>
    </row>
    <row r="27" spans="1:17" x14ac:dyDescent="0.25">
      <c r="K27" s="37">
        <v>25</v>
      </c>
      <c r="L27" s="37" t="s">
        <v>73</v>
      </c>
      <c r="M27" s="58">
        <v>1.0716780393634617</v>
      </c>
      <c r="O27" s="89"/>
      <c r="P27" s="90"/>
      <c r="Q27" s="27"/>
    </row>
    <row r="28" spans="1:17" x14ac:dyDescent="0.25">
      <c r="K28" s="37">
        <v>26</v>
      </c>
      <c r="L28" s="37" t="s">
        <v>74</v>
      </c>
      <c r="M28" s="58">
        <v>0.87258517852027506</v>
      </c>
      <c r="O28" s="89"/>
      <c r="P28" s="90"/>
      <c r="Q28" s="27"/>
    </row>
    <row r="29" spans="1:17" x14ac:dyDescent="0.25">
      <c r="K29" s="37">
        <v>27</v>
      </c>
      <c r="L29" s="37" t="s">
        <v>75</v>
      </c>
      <c r="M29" s="58">
        <v>1.0479589843811297</v>
      </c>
      <c r="O29" s="89"/>
      <c r="P29" s="90"/>
      <c r="Q29" s="27"/>
    </row>
    <row r="30" spans="1:17" x14ac:dyDescent="0.25">
      <c r="K30" s="37">
        <v>28</v>
      </c>
      <c r="L30" s="37" t="s">
        <v>76</v>
      </c>
      <c r="M30" s="58">
        <v>1.1850681583108136</v>
      </c>
      <c r="O30" s="89"/>
      <c r="P30" s="90"/>
      <c r="Q30" s="27"/>
    </row>
    <row r="31" spans="1:17" x14ac:dyDescent="0.25">
      <c r="K31" s="37">
        <v>29</v>
      </c>
      <c r="L31" s="37" t="s">
        <v>77</v>
      </c>
      <c r="M31" s="58">
        <v>0.67345285260749044</v>
      </c>
      <c r="O31" s="89"/>
      <c r="P31" s="90"/>
      <c r="Q31" s="27"/>
    </row>
    <row r="32" spans="1:17" ht="20.25" customHeight="1" x14ac:dyDescent="0.25">
      <c r="A32" s="18"/>
      <c r="K32" s="37" t="s">
        <v>78</v>
      </c>
      <c r="L32" s="37" t="s">
        <v>79</v>
      </c>
      <c r="M32" s="58">
        <v>0.69434898659398581</v>
      </c>
      <c r="O32" s="89"/>
      <c r="P32" s="90"/>
      <c r="Q32" s="27"/>
    </row>
    <row r="33" spans="1:17" ht="28.5" customHeight="1" x14ac:dyDescent="0.25">
      <c r="A33" s="121" t="s">
        <v>281</v>
      </c>
      <c r="B33" s="121"/>
      <c r="C33" s="121"/>
      <c r="D33" s="121"/>
      <c r="E33" s="121"/>
      <c r="F33" s="121"/>
      <c r="G33" s="121"/>
      <c r="H33" s="121"/>
      <c r="I33" s="121"/>
      <c r="K33" s="37" t="s">
        <v>80</v>
      </c>
      <c r="L33" s="37" t="s">
        <v>81</v>
      </c>
      <c r="M33" s="58">
        <v>1.0638419170377083</v>
      </c>
      <c r="O33" s="89"/>
      <c r="P33" s="90"/>
      <c r="Q33" s="27"/>
    </row>
    <row r="34" spans="1:17" x14ac:dyDescent="0.25">
      <c r="A34" s="18" t="s">
        <v>215</v>
      </c>
      <c r="K34" s="37">
        <v>30</v>
      </c>
      <c r="L34" s="37" t="s">
        <v>82</v>
      </c>
      <c r="M34" s="58">
        <v>0.83961103028054684</v>
      </c>
      <c r="O34" s="89"/>
      <c r="P34" s="90"/>
      <c r="Q34" s="27"/>
    </row>
    <row r="35" spans="1:17" x14ac:dyDescent="0.25">
      <c r="A35" s="122" t="s">
        <v>274</v>
      </c>
      <c r="B35" s="122"/>
      <c r="C35" s="122"/>
      <c r="D35" s="122"/>
      <c r="E35" s="122"/>
      <c r="F35" s="122"/>
      <c r="G35" s="122"/>
      <c r="H35" s="122"/>
      <c r="I35" s="122"/>
      <c r="J35" s="123"/>
      <c r="K35" s="37">
        <v>31</v>
      </c>
      <c r="L35" s="37" t="s">
        <v>83</v>
      </c>
      <c r="M35" s="58">
        <v>1.0277495482590961</v>
      </c>
      <c r="O35" s="89"/>
      <c r="P35" s="90"/>
      <c r="Q35" s="27"/>
    </row>
    <row r="36" spans="1:17" x14ac:dyDescent="0.25">
      <c r="A36" s="122"/>
      <c r="B36" s="122"/>
      <c r="C36" s="122"/>
      <c r="D36" s="122"/>
      <c r="E36" s="122"/>
      <c r="F36" s="122"/>
      <c r="G36" s="122"/>
      <c r="H36" s="122"/>
      <c r="I36" s="122"/>
      <c r="J36" s="123"/>
      <c r="K36" s="37">
        <v>32</v>
      </c>
      <c r="L36" s="37" t="s">
        <v>84</v>
      </c>
      <c r="M36" s="58">
        <v>0.65266027949954475</v>
      </c>
      <c r="O36" s="89"/>
      <c r="P36" s="90"/>
      <c r="Q36" s="27"/>
    </row>
    <row r="37" spans="1:17" x14ac:dyDescent="0.25">
      <c r="K37" s="37">
        <v>33</v>
      </c>
      <c r="L37" s="37" t="s">
        <v>85</v>
      </c>
      <c r="M37" s="58">
        <v>1.0799912949525958</v>
      </c>
      <c r="O37" s="89"/>
      <c r="P37" s="90"/>
      <c r="Q37" s="27"/>
    </row>
    <row r="38" spans="1:17" x14ac:dyDescent="0.25">
      <c r="K38" s="37">
        <v>34</v>
      </c>
      <c r="L38" s="37" t="s">
        <v>86</v>
      </c>
      <c r="M38" s="58">
        <v>1.058810543051512</v>
      </c>
      <c r="O38" s="89"/>
      <c r="P38" s="90"/>
      <c r="Q38" s="27"/>
    </row>
    <row r="39" spans="1:17" x14ac:dyDescent="0.25">
      <c r="K39" s="37">
        <v>35</v>
      </c>
      <c r="L39" s="37" t="s">
        <v>87</v>
      </c>
      <c r="M39" s="58">
        <v>0.99904940823077093</v>
      </c>
      <c r="O39" s="89"/>
      <c r="P39" s="90"/>
      <c r="Q39" s="27"/>
    </row>
    <row r="40" spans="1:17" x14ac:dyDescent="0.25">
      <c r="K40" s="37">
        <v>36</v>
      </c>
      <c r="L40" s="37" t="s">
        <v>88</v>
      </c>
      <c r="M40" s="58">
        <v>0.78596837589940083</v>
      </c>
      <c r="O40" s="89"/>
      <c r="P40" s="90"/>
      <c r="Q40" s="27"/>
    </row>
    <row r="41" spans="1:17" x14ac:dyDescent="0.25">
      <c r="K41" s="37">
        <v>37</v>
      </c>
      <c r="L41" s="37" t="s">
        <v>89</v>
      </c>
      <c r="M41" s="58">
        <v>0.7777016501323516</v>
      </c>
      <c r="O41" s="89"/>
      <c r="P41" s="90"/>
      <c r="Q41" s="27"/>
    </row>
    <row r="42" spans="1:17" x14ac:dyDescent="0.25">
      <c r="K42" s="37">
        <v>38</v>
      </c>
      <c r="L42" s="37" t="s">
        <v>90</v>
      </c>
      <c r="M42" s="58">
        <v>0.88316644424194168</v>
      </c>
      <c r="O42" s="89"/>
      <c r="P42" s="90"/>
      <c r="Q42" s="27"/>
    </row>
    <row r="43" spans="1:17" x14ac:dyDescent="0.25">
      <c r="K43" s="37">
        <v>39</v>
      </c>
      <c r="L43" s="37" t="s">
        <v>91</v>
      </c>
      <c r="M43" s="58">
        <v>1.1809604708353423</v>
      </c>
      <c r="O43" s="89"/>
      <c r="P43" s="90"/>
      <c r="Q43" s="27"/>
    </row>
    <row r="44" spans="1:17" x14ac:dyDescent="0.25">
      <c r="K44" s="37">
        <v>40</v>
      </c>
      <c r="L44" s="37" t="s">
        <v>92</v>
      </c>
      <c r="M44" s="58">
        <v>0.84290810972127883</v>
      </c>
      <c r="O44" s="89"/>
      <c r="P44" s="90"/>
      <c r="Q44" s="27"/>
    </row>
    <row r="45" spans="1:17" x14ac:dyDescent="0.25">
      <c r="K45" s="37">
        <v>41</v>
      </c>
      <c r="L45" s="37" t="s">
        <v>93</v>
      </c>
      <c r="M45" s="58">
        <v>0.72484817728766782</v>
      </c>
      <c r="O45" s="89"/>
      <c r="P45" s="90"/>
      <c r="Q45" s="27"/>
    </row>
    <row r="46" spans="1:17" x14ac:dyDescent="0.25">
      <c r="K46" s="37">
        <v>42</v>
      </c>
      <c r="L46" s="37" t="s">
        <v>94</v>
      </c>
      <c r="M46" s="58">
        <v>0.74742305446237678</v>
      </c>
      <c r="O46" s="89"/>
      <c r="P46" s="90"/>
      <c r="Q46" s="27"/>
    </row>
    <row r="47" spans="1:17" x14ac:dyDescent="0.25">
      <c r="K47" s="37">
        <v>43</v>
      </c>
      <c r="L47" s="37" t="s">
        <v>95</v>
      </c>
      <c r="M47" s="58">
        <v>0.52716059075277599</v>
      </c>
      <c r="O47" s="89"/>
      <c r="P47" s="90"/>
      <c r="Q47" s="27"/>
    </row>
    <row r="48" spans="1:17" x14ac:dyDescent="0.25">
      <c r="K48" s="37">
        <v>44</v>
      </c>
      <c r="L48" s="37" t="s">
        <v>96</v>
      </c>
      <c r="M48" s="58">
        <v>0.65032434429023411</v>
      </c>
      <c r="O48" s="89"/>
      <c r="P48" s="90"/>
      <c r="Q48" s="27"/>
    </row>
    <row r="49" spans="11:17" x14ac:dyDescent="0.25">
      <c r="K49" s="37">
        <v>45</v>
      </c>
      <c r="L49" s="37" t="s">
        <v>97</v>
      </c>
      <c r="M49" s="58">
        <v>1.0684688750954905</v>
      </c>
      <c r="O49" s="89"/>
      <c r="P49" s="90"/>
      <c r="Q49" s="27"/>
    </row>
    <row r="50" spans="11:17" x14ac:dyDescent="0.25">
      <c r="K50" s="37">
        <v>46</v>
      </c>
      <c r="L50" s="37" t="s">
        <v>98</v>
      </c>
      <c r="M50" s="58">
        <v>0.73024374942437975</v>
      </c>
      <c r="O50" s="89"/>
      <c r="P50" s="90"/>
      <c r="Q50" s="27"/>
    </row>
    <row r="51" spans="11:17" x14ac:dyDescent="0.25">
      <c r="K51" s="37">
        <v>47</v>
      </c>
      <c r="L51" s="37" t="s">
        <v>99</v>
      </c>
      <c r="M51" s="58">
        <v>1.2211674495924418</v>
      </c>
      <c r="O51" s="89"/>
      <c r="P51" s="90"/>
      <c r="Q51" s="27"/>
    </row>
    <row r="52" spans="11:17" x14ac:dyDescent="0.25">
      <c r="K52" s="37">
        <v>48</v>
      </c>
      <c r="L52" s="37" t="s">
        <v>100</v>
      </c>
      <c r="M52" s="58">
        <v>0.60160346736892223</v>
      </c>
      <c r="O52" s="89"/>
      <c r="P52" s="90"/>
      <c r="Q52" s="27"/>
    </row>
    <row r="53" spans="11:17" x14ac:dyDescent="0.25">
      <c r="K53" s="37">
        <v>49</v>
      </c>
      <c r="L53" s="37" t="s">
        <v>101</v>
      </c>
      <c r="M53" s="58">
        <v>0.76496561444016475</v>
      </c>
      <c r="O53" s="89"/>
      <c r="P53" s="90"/>
      <c r="Q53" s="27"/>
    </row>
    <row r="54" spans="11:17" x14ac:dyDescent="0.25">
      <c r="K54" s="37">
        <v>50</v>
      </c>
      <c r="L54" s="37" t="s">
        <v>102</v>
      </c>
      <c r="M54" s="58">
        <v>0.67819127109728694</v>
      </c>
      <c r="O54" s="89"/>
      <c r="P54" s="90"/>
      <c r="Q54" s="27"/>
    </row>
    <row r="55" spans="11:17" x14ac:dyDescent="0.25">
      <c r="K55" s="37">
        <v>51</v>
      </c>
      <c r="L55" s="37" t="s">
        <v>103</v>
      </c>
      <c r="M55" s="58">
        <v>1.5540312684428823</v>
      </c>
      <c r="O55" s="89"/>
      <c r="P55" s="90"/>
      <c r="Q55" s="27"/>
    </row>
    <row r="56" spans="11:17" x14ac:dyDescent="0.25">
      <c r="K56" s="37">
        <v>52</v>
      </c>
      <c r="L56" s="37" t="s">
        <v>104</v>
      </c>
      <c r="M56" s="58">
        <v>1.4252250806331817</v>
      </c>
      <c r="O56" s="89"/>
      <c r="P56" s="90"/>
      <c r="Q56" s="27"/>
    </row>
    <row r="57" spans="11:17" x14ac:dyDescent="0.25">
      <c r="K57" s="37">
        <v>53</v>
      </c>
      <c r="L57" s="37" t="s">
        <v>105</v>
      </c>
      <c r="M57" s="58">
        <v>1.0235292313626716</v>
      </c>
      <c r="O57" s="89"/>
      <c r="P57" s="90"/>
      <c r="Q57" s="27"/>
    </row>
    <row r="58" spans="11:17" x14ac:dyDescent="0.25">
      <c r="K58" s="37">
        <v>54</v>
      </c>
      <c r="L58" s="37" t="s">
        <v>106</v>
      </c>
      <c r="M58" s="58">
        <v>1.3918186089942117</v>
      </c>
      <c r="O58" s="89"/>
      <c r="P58" s="90"/>
      <c r="Q58" s="27"/>
    </row>
    <row r="59" spans="11:17" x14ac:dyDescent="0.25">
      <c r="K59" s="37">
        <v>55</v>
      </c>
      <c r="L59" s="37" t="s">
        <v>107</v>
      </c>
      <c r="M59" s="58">
        <v>0.96135605999620855</v>
      </c>
      <c r="O59" s="89"/>
      <c r="P59" s="90"/>
      <c r="Q59" s="27"/>
    </row>
    <row r="60" spans="11:17" x14ac:dyDescent="0.25">
      <c r="K60" s="37">
        <v>56</v>
      </c>
      <c r="L60" s="37" t="s">
        <v>108</v>
      </c>
      <c r="M60" s="58">
        <v>0.8122896361443166</v>
      </c>
      <c r="O60" s="89"/>
      <c r="P60" s="90"/>
      <c r="Q60" s="27"/>
    </row>
    <row r="61" spans="11:17" x14ac:dyDescent="0.25">
      <c r="K61" s="37">
        <v>57</v>
      </c>
      <c r="L61" s="37" t="s">
        <v>109</v>
      </c>
      <c r="M61" s="58">
        <v>1.1638717783968249</v>
      </c>
      <c r="O61" s="89"/>
      <c r="P61" s="90"/>
      <c r="Q61" s="27"/>
    </row>
    <row r="62" spans="11:17" x14ac:dyDescent="0.25">
      <c r="K62" s="37">
        <v>58</v>
      </c>
      <c r="L62" s="37" t="s">
        <v>110</v>
      </c>
      <c r="M62" s="58">
        <v>0.60578338299539003</v>
      </c>
      <c r="O62" s="89"/>
      <c r="P62" s="90"/>
      <c r="Q62" s="27"/>
    </row>
    <row r="63" spans="11:17" x14ac:dyDescent="0.25">
      <c r="K63" s="37">
        <v>59</v>
      </c>
      <c r="L63" s="37" t="s">
        <v>111</v>
      </c>
      <c r="M63" s="58">
        <v>1.4278532376267388</v>
      </c>
      <c r="O63" s="89"/>
      <c r="P63" s="90"/>
      <c r="Q63" s="27"/>
    </row>
    <row r="64" spans="11:17" x14ac:dyDescent="0.25">
      <c r="K64" s="37">
        <v>60</v>
      </c>
      <c r="L64" s="37" t="s">
        <v>112</v>
      </c>
      <c r="M64" s="58">
        <v>1.2550809118600501</v>
      </c>
      <c r="O64" s="89"/>
      <c r="P64" s="90"/>
      <c r="Q64" s="27"/>
    </row>
    <row r="65" spans="11:17" x14ac:dyDescent="0.25">
      <c r="K65" s="37">
        <v>61</v>
      </c>
      <c r="L65" s="37" t="s">
        <v>113</v>
      </c>
      <c r="M65" s="58">
        <v>1.0308545517011127</v>
      </c>
      <c r="O65" s="89"/>
      <c r="P65" s="90"/>
      <c r="Q65" s="27"/>
    </row>
    <row r="66" spans="11:17" x14ac:dyDescent="0.25">
      <c r="K66" s="37">
        <v>62</v>
      </c>
      <c r="L66" s="37" t="s">
        <v>114</v>
      </c>
      <c r="M66" s="58">
        <v>1.6860346601106415</v>
      </c>
      <c r="O66" s="89"/>
      <c r="P66" s="90"/>
      <c r="Q66" s="27"/>
    </row>
    <row r="67" spans="11:17" x14ac:dyDescent="0.25">
      <c r="K67" s="37">
        <v>63</v>
      </c>
      <c r="L67" s="37" t="s">
        <v>115</v>
      </c>
      <c r="M67" s="58">
        <v>0.46831385778562973</v>
      </c>
      <c r="O67" s="89"/>
      <c r="P67" s="90"/>
      <c r="Q67" s="27"/>
    </row>
    <row r="68" spans="11:17" x14ac:dyDescent="0.25">
      <c r="K68" s="37">
        <v>64</v>
      </c>
      <c r="L68" s="37" t="s">
        <v>116</v>
      </c>
      <c r="M68" s="58">
        <v>0.86475029243773371</v>
      </c>
      <c r="O68" s="89"/>
      <c r="P68" s="90"/>
      <c r="Q68" s="27"/>
    </row>
    <row r="69" spans="11:17" x14ac:dyDescent="0.25">
      <c r="K69" s="37">
        <v>65</v>
      </c>
      <c r="L69" s="37" t="s">
        <v>117</v>
      </c>
      <c r="M69" s="58">
        <v>0.65017844422890647</v>
      </c>
      <c r="O69" s="89"/>
      <c r="P69" s="90"/>
      <c r="Q69" s="27"/>
    </row>
    <row r="70" spans="11:17" x14ac:dyDescent="0.25">
      <c r="K70" s="37">
        <v>66</v>
      </c>
      <c r="L70" s="37" t="s">
        <v>118</v>
      </c>
      <c r="M70" s="58">
        <v>0.99525723303485103</v>
      </c>
      <c r="O70" s="89"/>
      <c r="P70" s="90"/>
      <c r="Q70" s="27"/>
    </row>
    <row r="71" spans="11:17" x14ac:dyDescent="0.25">
      <c r="K71" s="37">
        <v>67</v>
      </c>
      <c r="L71" s="37" t="s">
        <v>119</v>
      </c>
      <c r="M71" s="58">
        <v>1.0652831263768936</v>
      </c>
      <c r="O71" s="89"/>
      <c r="P71" s="90"/>
      <c r="Q71" s="27"/>
    </row>
    <row r="72" spans="11:17" x14ac:dyDescent="0.25">
      <c r="K72" s="37">
        <v>68</v>
      </c>
      <c r="L72" s="37" t="s">
        <v>120</v>
      </c>
      <c r="M72" s="58">
        <v>1.1149176780325452</v>
      </c>
      <c r="O72" s="89"/>
      <c r="P72" s="90"/>
      <c r="Q72" s="27"/>
    </row>
    <row r="73" spans="11:17" x14ac:dyDescent="0.25">
      <c r="K73" s="37">
        <v>69</v>
      </c>
      <c r="L73" s="37" t="s">
        <v>121</v>
      </c>
      <c r="M73" s="58">
        <v>1.0122383507550909</v>
      </c>
      <c r="O73" s="89"/>
      <c r="P73" s="90"/>
      <c r="Q73" s="27"/>
    </row>
    <row r="74" spans="11:17" x14ac:dyDescent="0.25">
      <c r="K74" s="37">
        <v>70</v>
      </c>
      <c r="L74" s="37" t="s">
        <v>122</v>
      </c>
      <c r="M74" s="58">
        <v>0.92670953419889712</v>
      </c>
      <c r="O74" s="89"/>
      <c r="P74" s="90"/>
      <c r="Q74" s="27"/>
    </row>
    <row r="75" spans="11:17" x14ac:dyDescent="0.25">
      <c r="K75" s="37">
        <v>71</v>
      </c>
      <c r="L75" s="37" t="s">
        <v>123</v>
      </c>
      <c r="M75" s="58">
        <v>0.88864674190886872</v>
      </c>
      <c r="O75" s="89"/>
      <c r="P75" s="90"/>
      <c r="Q75" s="27"/>
    </row>
    <row r="76" spans="11:17" x14ac:dyDescent="0.25">
      <c r="K76" s="37">
        <v>72</v>
      </c>
      <c r="L76" s="37" t="s">
        <v>124</v>
      </c>
      <c r="M76" s="58">
        <v>0.90263339231836437</v>
      </c>
      <c r="O76" s="89"/>
      <c r="P76" s="90"/>
      <c r="Q76" s="27"/>
    </row>
    <row r="77" spans="11:17" x14ac:dyDescent="0.25">
      <c r="K77" s="37">
        <v>73</v>
      </c>
      <c r="L77" s="37" t="s">
        <v>125</v>
      </c>
      <c r="M77" s="58">
        <v>0.86281199102796458</v>
      </c>
      <c r="O77" s="89"/>
      <c r="P77" s="90"/>
      <c r="Q77" s="27"/>
    </row>
    <row r="78" spans="11:17" x14ac:dyDescent="0.25">
      <c r="K78" s="37">
        <v>74</v>
      </c>
      <c r="L78" s="37" t="s">
        <v>126</v>
      </c>
      <c r="M78" s="58">
        <v>0.99330131307508518</v>
      </c>
      <c r="O78" s="89"/>
      <c r="P78" s="90"/>
      <c r="Q78" s="27"/>
    </row>
    <row r="79" spans="11:17" x14ac:dyDescent="0.25">
      <c r="K79" s="37">
        <v>75</v>
      </c>
      <c r="L79" s="37" t="s">
        <v>127</v>
      </c>
      <c r="M79" s="58">
        <v>1.0745140704319105</v>
      </c>
      <c r="O79" s="89"/>
      <c r="P79" s="90"/>
      <c r="Q79" s="27"/>
    </row>
    <row r="80" spans="11:17" x14ac:dyDescent="0.25">
      <c r="K80" s="37">
        <v>76</v>
      </c>
      <c r="L80" s="37" t="s">
        <v>128</v>
      </c>
      <c r="M80" s="58">
        <v>1.058131846700636</v>
      </c>
      <c r="O80" s="89"/>
      <c r="P80" s="90"/>
      <c r="Q80" s="27"/>
    </row>
    <row r="81" spans="11:17" x14ac:dyDescent="0.25">
      <c r="K81" s="37">
        <v>77</v>
      </c>
      <c r="L81" s="37" t="s">
        <v>129</v>
      </c>
      <c r="M81" s="58">
        <v>1.0582736526803178</v>
      </c>
      <c r="O81" s="89"/>
      <c r="P81" s="90"/>
      <c r="Q81" s="27"/>
    </row>
    <row r="82" spans="11:17" x14ac:dyDescent="0.25">
      <c r="K82" s="37">
        <v>78</v>
      </c>
      <c r="L82" s="37" t="s">
        <v>130</v>
      </c>
      <c r="M82" s="58">
        <v>1.2241324743534066</v>
      </c>
      <c r="O82" s="89"/>
      <c r="P82" s="90"/>
      <c r="Q82" s="27"/>
    </row>
    <row r="83" spans="11:17" x14ac:dyDescent="0.25">
      <c r="K83" s="37">
        <v>79</v>
      </c>
      <c r="L83" s="37" t="s">
        <v>131</v>
      </c>
      <c r="M83" s="58">
        <v>0.76265123114525213</v>
      </c>
      <c r="O83" s="89"/>
      <c r="P83" s="90"/>
      <c r="Q83" s="27"/>
    </row>
    <row r="84" spans="11:17" x14ac:dyDescent="0.25">
      <c r="K84" s="37">
        <v>80</v>
      </c>
      <c r="L84" s="37" t="s">
        <v>132</v>
      </c>
      <c r="M84" s="58">
        <v>1.3052467940828194</v>
      </c>
      <c r="O84" s="89"/>
      <c r="P84" s="90"/>
      <c r="Q84" s="27"/>
    </row>
    <row r="85" spans="11:17" x14ac:dyDescent="0.25">
      <c r="K85" s="37">
        <v>81</v>
      </c>
      <c r="L85" s="37" t="s">
        <v>133</v>
      </c>
      <c r="M85" s="58">
        <v>0.96983001000679081</v>
      </c>
      <c r="O85" s="89"/>
      <c r="P85" s="90"/>
      <c r="Q85" s="27"/>
    </row>
    <row r="86" spans="11:17" x14ac:dyDescent="0.25">
      <c r="K86" s="37">
        <v>82</v>
      </c>
      <c r="L86" s="37" t="s">
        <v>134</v>
      </c>
      <c r="M86" s="58">
        <v>0.95810489587761272</v>
      </c>
      <c r="O86" s="89"/>
      <c r="P86" s="90"/>
      <c r="Q86" s="27"/>
    </row>
    <row r="87" spans="11:17" x14ac:dyDescent="0.25">
      <c r="K87" s="37">
        <v>83</v>
      </c>
      <c r="L87" s="37" t="s">
        <v>135</v>
      </c>
      <c r="M87" s="58">
        <v>1.1728293942201924</v>
      </c>
      <c r="O87" s="89"/>
      <c r="P87" s="90"/>
      <c r="Q87" s="27"/>
    </row>
    <row r="88" spans="11:17" x14ac:dyDescent="0.25">
      <c r="K88" s="37">
        <v>84</v>
      </c>
      <c r="L88" s="37" t="s">
        <v>136</v>
      </c>
      <c r="M88" s="58">
        <v>0.76389554026309103</v>
      </c>
      <c r="O88" s="89"/>
      <c r="P88" s="90"/>
      <c r="Q88" s="27"/>
    </row>
    <row r="89" spans="11:17" x14ac:dyDescent="0.25">
      <c r="K89" s="37">
        <v>85</v>
      </c>
      <c r="L89" s="37" t="s">
        <v>137</v>
      </c>
      <c r="M89" s="58">
        <v>0.65297765951060716</v>
      </c>
      <c r="O89" s="89"/>
      <c r="P89" s="90"/>
      <c r="Q89" s="27"/>
    </row>
    <row r="90" spans="11:17" x14ac:dyDescent="0.25">
      <c r="K90" s="37">
        <v>86</v>
      </c>
      <c r="L90" s="37" t="s">
        <v>138</v>
      </c>
      <c r="M90" s="58">
        <v>0.81656517948442209</v>
      </c>
      <c r="O90" s="89"/>
      <c r="P90" s="90"/>
      <c r="Q90" s="27"/>
    </row>
    <row r="91" spans="11:17" x14ac:dyDescent="0.25">
      <c r="K91" s="37">
        <v>87</v>
      </c>
      <c r="L91" s="37" t="s">
        <v>139</v>
      </c>
      <c r="M91" s="58">
        <v>0.71543490917145736</v>
      </c>
      <c r="O91" s="89"/>
      <c r="P91" s="90"/>
      <c r="Q91" s="27"/>
    </row>
    <row r="92" spans="11:17" x14ac:dyDescent="0.25">
      <c r="K92" s="37">
        <v>88</v>
      </c>
      <c r="L92" s="37" t="s">
        <v>140</v>
      </c>
      <c r="M92" s="58">
        <v>0.82195694775510075</v>
      </c>
      <c r="O92" s="89"/>
      <c r="P92" s="90"/>
      <c r="Q92" s="27"/>
    </row>
    <row r="93" spans="11:17" x14ac:dyDescent="0.25">
      <c r="K93" s="37">
        <v>89</v>
      </c>
      <c r="L93" s="37" t="s">
        <v>141</v>
      </c>
      <c r="M93" s="58">
        <v>1.1792834834592814</v>
      </c>
      <c r="O93" s="89"/>
      <c r="P93" s="90"/>
      <c r="Q93" s="27"/>
    </row>
    <row r="94" spans="11:17" x14ac:dyDescent="0.25">
      <c r="K94" s="37">
        <v>90</v>
      </c>
      <c r="L94" s="37" t="s">
        <v>142</v>
      </c>
      <c r="M94" s="58">
        <v>1.279117056982205</v>
      </c>
      <c r="O94" s="89"/>
      <c r="P94" s="90"/>
      <c r="Q94" s="27"/>
    </row>
    <row r="95" spans="11:17" x14ac:dyDescent="0.25">
      <c r="K95" s="37">
        <v>91</v>
      </c>
      <c r="L95" s="37" t="s">
        <v>143</v>
      </c>
      <c r="M95" s="58">
        <v>1.4055164280249344</v>
      </c>
      <c r="O95" s="89"/>
      <c r="P95" s="90"/>
      <c r="Q95" s="27"/>
    </row>
    <row r="96" spans="11:17" x14ac:dyDescent="0.25">
      <c r="K96" s="37">
        <v>92</v>
      </c>
      <c r="L96" s="37" t="s">
        <v>144</v>
      </c>
      <c r="M96" s="58">
        <v>1.0917016403212545</v>
      </c>
      <c r="O96" s="89"/>
      <c r="P96" s="90"/>
      <c r="Q96" s="27"/>
    </row>
    <row r="97" spans="11:17" x14ac:dyDescent="0.25">
      <c r="K97" s="37">
        <v>93</v>
      </c>
      <c r="L97" s="37" t="s">
        <v>145</v>
      </c>
      <c r="M97" s="58">
        <v>1.2926371549792695</v>
      </c>
      <c r="O97" s="89"/>
      <c r="P97" s="90"/>
      <c r="Q97" s="27"/>
    </row>
    <row r="98" spans="11:17" x14ac:dyDescent="0.25">
      <c r="K98" s="37">
        <v>94</v>
      </c>
      <c r="L98" s="37" t="s">
        <v>146</v>
      </c>
      <c r="M98" s="58">
        <v>1.274453060825335</v>
      </c>
      <c r="O98" s="89"/>
      <c r="P98" s="90"/>
      <c r="Q98" s="27"/>
    </row>
    <row r="99" spans="11:17" x14ac:dyDescent="0.25">
      <c r="K99" s="37">
        <v>95</v>
      </c>
      <c r="L99" s="37" t="s">
        <v>147</v>
      </c>
      <c r="M99" s="58">
        <v>1.1944176792062893</v>
      </c>
      <c r="O99" s="89"/>
      <c r="P99" s="90"/>
      <c r="Q99" s="27"/>
    </row>
    <row r="100" spans="11:17" x14ac:dyDescent="0.25">
      <c r="K100" s="37">
        <v>971</v>
      </c>
      <c r="L100" s="37" t="s">
        <v>148</v>
      </c>
      <c r="M100" s="58">
        <v>1.6943496415666277</v>
      </c>
      <c r="O100" s="89"/>
      <c r="P100" s="90"/>
      <c r="Q100" s="27"/>
    </row>
    <row r="101" spans="11:17" x14ac:dyDescent="0.25">
      <c r="K101" s="37">
        <v>972</v>
      </c>
      <c r="L101" s="37" t="s">
        <v>149</v>
      </c>
      <c r="M101" s="58">
        <v>1.4247252660090788</v>
      </c>
      <c r="O101" s="89"/>
      <c r="P101" s="90"/>
      <c r="Q101" s="27"/>
    </row>
    <row r="102" spans="11:17" x14ac:dyDescent="0.25">
      <c r="K102" s="37">
        <v>973</v>
      </c>
      <c r="L102" s="37" t="s">
        <v>150</v>
      </c>
      <c r="M102" s="58">
        <v>1.5243824846361738</v>
      </c>
      <c r="O102" s="89"/>
      <c r="P102" s="90"/>
      <c r="Q102" s="27"/>
    </row>
    <row r="103" spans="11:17" x14ac:dyDescent="0.25">
      <c r="K103" s="37">
        <v>974</v>
      </c>
      <c r="L103" s="37" t="s">
        <v>151</v>
      </c>
      <c r="M103" s="58">
        <v>1.3713946383858073</v>
      </c>
      <c r="O103" s="89"/>
      <c r="P103" s="90"/>
      <c r="Q103" s="27"/>
    </row>
    <row r="104" spans="11:17" x14ac:dyDescent="0.25">
      <c r="K104" s="37">
        <v>976</v>
      </c>
      <c r="L104" s="37" t="s">
        <v>152</v>
      </c>
      <c r="M104" s="58">
        <v>0.5889029098674281</v>
      </c>
      <c r="O104" s="89"/>
      <c r="P104" s="90"/>
      <c r="Q104" s="27"/>
    </row>
    <row r="105" spans="11:17" x14ac:dyDescent="0.25">
      <c r="K105" s="85" t="s">
        <v>5</v>
      </c>
      <c r="L105" s="85"/>
      <c r="M105" s="118">
        <v>1.0464691502066372</v>
      </c>
      <c r="O105" s="88"/>
      <c r="P105" s="88"/>
    </row>
  </sheetData>
  <mergeCells count="2">
    <mergeCell ref="A33:I33"/>
    <mergeCell ref="A35:J36"/>
  </mergeCells>
  <pageMargins left="0.7" right="0.7" top="0.75" bottom="0.75" header="0.51180555555555496" footer="0.51180555555555496"/>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zoomScaleNormal="100" workbookViewId="0">
      <selection activeCell="J10" sqref="J10"/>
    </sheetView>
  </sheetViews>
  <sheetFormatPr baseColWidth="10" defaultColWidth="10.7109375" defaultRowHeight="15" x14ac:dyDescent="0.25"/>
  <cols>
    <col min="1" max="1" width="26.42578125" customWidth="1"/>
    <col min="8" max="8" width="11.5703125" customWidth="1"/>
  </cols>
  <sheetData>
    <row r="1" spans="1:14" x14ac:dyDescent="0.25">
      <c r="A1" s="1" t="s">
        <v>188</v>
      </c>
    </row>
    <row r="2" spans="1:14" x14ac:dyDescent="0.25">
      <c r="B2" s="8"/>
      <c r="G2" s="8"/>
      <c r="H2" s="8"/>
    </row>
    <row r="3" spans="1:14" x14ac:dyDescent="0.25">
      <c r="A3" s="19"/>
      <c r="B3" s="20">
        <v>2016</v>
      </c>
      <c r="C3" s="20">
        <v>2017</v>
      </c>
      <c r="D3" s="20">
        <v>2018</v>
      </c>
      <c r="E3" s="20">
        <v>2019</v>
      </c>
      <c r="F3" s="20">
        <v>2020</v>
      </c>
      <c r="G3" s="20">
        <v>2021</v>
      </c>
      <c r="H3" s="54">
        <v>2022</v>
      </c>
    </row>
    <row r="4" spans="1:14" x14ac:dyDescent="0.25">
      <c r="A4" s="21" t="s">
        <v>15</v>
      </c>
      <c r="B4" s="22">
        <v>22327</v>
      </c>
      <c r="C4" s="22">
        <v>23445</v>
      </c>
      <c r="D4" s="22">
        <v>28146</v>
      </c>
      <c r="E4" s="22">
        <v>35775</v>
      </c>
      <c r="F4" s="22">
        <v>45386</v>
      </c>
      <c r="G4" s="22">
        <v>58883</v>
      </c>
      <c r="H4" s="55">
        <v>67475</v>
      </c>
      <c r="I4" s="8"/>
    </row>
    <row r="5" spans="1:14" ht="24" x14ac:dyDescent="0.25">
      <c r="A5" s="21" t="s">
        <v>16</v>
      </c>
      <c r="B5" s="22">
        <v>98929</v>
      </c>
      <c r="C5" s="22">
        <v>100018</v>
      </c>
      <c r="D5" s="22">
        <v>108014</v>
      </c>
      <c r="E5" s="22">
        <v>124695</v>
      </c>
      <c r="F5" s="22">
        <v>132458</v>
      </c>
      <c r="G5" s="22">
        <v>152602</v>
      </c>
      <c r="H5" s="55">
        <v>176681</v>
      </c>
      <c r="I5" s="8"/>
      <c r="J5" s="8"/>
      <c r="K5" s="8"/>
      <c r="L5" s="8"/>
      <c r="M5" s="8"/>
      <c r="N5" s="8"/>
    </row>
    <row r="6" spans="1:14" ht="24" x14ac:dyDescent="0.25">
      <c r="A6" s="21" t="s">
        <v>17</v>
      </c>
      <c r="B6" s="22">
        <f>SUM(B4:B5)</f>
        <v>121256</v>
      </c>
      <c r="C6" s="22">
        <f t="shared" ref="C6:H6" si="0">SUM(C4:C5)</f>
        <v>123463</v>
      </c>
      <c r="D6" s="22">
        <f t="shared" si="0"/>
        <v>136160</v>
      </c>
      <c r="E6" s="22">
        <f t="shared" si="0"/>
        <v>160470</v>
      </c>
      <c r="F6" s="22">
        <f t="shared" si="0"/>
        <v>177844</v>
      </c>
      <c r="G6" s="22">
        <f t="shared" si="0"/>
        <v>211485</v>
      </c>
      <c r="H6" s="22">
        <f t="shared" si="0"/>
        <v>244156</v>
      </c>
      <c r="I6" s="23"/>
      <c r="J6" s="8"/>
      <c r="K6" s="8"/>
      <c r="L6" s="8"/>
      <c r="M6" s="8"/>
      <c r="N6" s="8"/>
    </row>
    <row r="7" spans="1:14" ht="24" x14ac:dyDescent="0.25">
      <c r="A7" s="21" t="s">
        <v>18</v>
      </c>
      <c r="B7" s="24"/>
      <c r="C7" s="24">
        <f t="shared" ref="C7:F8" si="1">C4/B4*100-100</f>
        <v>5.0073901554171982</v>
      </c>
      <c r="D7" s="24">
        <f t="shared" si="1"/>
        <v>20.051183621241208</v>
      </c>
      <c r="E7" s="24">
        <f t="shared" si="1"/>
        <v>27.105094862502654</v>
      </c>
      <c r="F7" s="24">
        <f t="shared" si="1"/>
        <v>26.865129280223627</v>
      </c>
      <c r="G7" s="24">
        <f>G4/F4*100-100</f>
        <v>29.738245273873019</v>
      </c>
      <c r="H7" s="56">
        <f>H4/G4*100-100</f>
        <v>14.591647844029694</v>
      </c>
      <c r="I7" s="8"/>
    </row>
    <row r="8" spans="1:14" ht="24" x14ac:dyDescent="0.25">
      <c r="A8" s="21" t="s">
        <v>19</v>
      </c>
      <c r="B8" s="24"/>
      <c r="C8" s="24">
        <f t="shared" si="1"/>
        <v>1.1007894550637332</v>
      </c>
      <c r="D8" s="24">
        <f t="shared" si="1"/>
        <v>7.9945609790237739</v>
      </c>
      <c r="E8" s="24">
        <f t="shared" si="1"/>
        <v>15.443368452237678</v>
      </c>
      <c r="F8" s="24">
        <f t="shared" si="1"/>
        <v>6.225590440675262</v>
      </c>
      <c r="G8" s="24">
        <f>G5/F5*100-100</f>
        <v>15.207839466094924</v>
      </c>
      <c r="H8" s="56">
        <f t="shared" ref="H8:H9" si="2">H5/G5*100-100</f>
        <v>15.77895440426731</v>
      </c>
    </row>
    <row r="9" spans="1:14" ht="24" x14ac:dyDescent="0.25">
      <c r="A9" s="21" t="s">
        <v>20</v>
      </c>
      <c r="B9" s="25"/>
      <c r="C9" s="24">
        <f>C6/B6*100-100</f>
        <v>1.8201161179652843</v>
      </c>
      <c r="D9" s="24">
        <f>D6/C6*100-100</f>
        <v>10.284052712148579</v>
      </c>
      <c r="E9" s="24">
        <f>E6/D6*100-100</f>
        <v>17.853995299647465</v>
      </c>
      <c r="F9" s="24">
        <f>F6/E6*100-100</f>
        <v>10.826945846575683</v>
      </c>
      <c r="G9" s="24">
        <f>G6/F6*100-100</f>
        <v>18.916016283934241</v>
      </c>
      <c r="H9" s="56">
        <f t="shared" si="2"/>
        <v>15.448376953448232</v>
      </c>
    </row>
    <row r="32" spans="1:13" ht="48" customHeight="1" x14ac:dyDescent="0.25">
      <c r="A32" s="120" t="s">
        <v>214</v>
      </c>
      <c r="B32" s="120"/>
      <c r="C32" s="120"/>
      <c r="D32" s="120"/>
      <c r="E32" s="120"/>
      <c r="F32" s="120"/>
      <c r="G32" s="120"/>
      <c r="H32" s="120"/>
      <c r="I32" s="120"/>
      <c r="J32" s="120"/>
      <c r="K32" s="120"/>
      <c r="L32" s="120"/>
      <c r="M32" s="120"/>
    </row>
    <row r="33" spans="1:1" x14ac:dyDescent="0.25">
      <c r="A33" s="18" t="s">
        <v>215</v>
      </c>
    </row>
    <row r="34" spans="1:1" x14ac:dyDescent="0.25">
      <c r="A34" s="1" t="s">
        <v>228</v>
      </c>
    </row>
  </sheetData>
  <mergeCells count="1">
    <mergeCell ref="A32:M32"/>
  </mergeCells>
  <pageMargins left="0.7" right="0.7" top="0.75" bottom="0.75" header="0.51180555555555496" footer="0.51180555555555496"/>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zoomScaleNormal="100" workbookViewId="0">
      <selection activeCell="A32" sqref="A32"/>
    </sheetView>
  </sheetViews>
  <sheetFormatPr baseColWidth="10" defaultColWidth="10.7109375" defaultRowHeight="15" x14ac:dyDescent="0.25"/>
  <cols>
    <col min="1" max="1" width="49.28515625" customWidth="1"/>
    <col min="2" max="2" width="14" customWidth="1"/>
    <col min="3" max="3" width="10.85546875" customWidth="1"/>
    <col min="4" max="4" width="12.140625" customWidth="1"/>
    <col min="5" max="5" width="9.5703125" customWidth="1"/>
    <col min="6" max="6" width="13" customWidth="1"/>
    <col min="8" max="8" width="12.5703125" customWidth="1"/>
    <col min="9" max="9" width="12.7109375" customWidth="1"/>
    <col min="10" max="10" width="12" customWidth="1"/>
    <col min="11" max="11" width="11.140625" customWidth="1"/>
    <col min="12" max="12" width="19.7109375" customWidth="1"/>
    <col min="13" max="13" width="15.28515625" customWidth="1"/>
    <col min="14" max="14" width="13.5703125" customWidth="1"/>
    <col min="15" max="15" width="12" customWidth="1"/>
    <col min="16" max="16" width="11.140625" customWidth="1"/>
    <col min="17" max="17" width="13.42578125" customWidth="1"/>
  </cols>
  <sheetData>
    <row r="1" spans="1:15" x14ac:dyDescent="0.25">
      <c r="A1" s="1" t="s">
        <v>189</v>
      </c>
    </row>
    <row r="3" spans="1:15" x14ac:dyDescent="0.25">
      <c r="A3" s="19"/>
      <c r="B3" s="26" t="s">
        <v>21</v>
      </c>
      <c r="C3" s="26" t="s">
        <v>22</v>
      </c>
      <c r="D3" s="26" t="s">
        <v>23</v>
      </c>
      <c r="E3" s="26" t="s">
        <v>24</v>
      </c>
      <c r="F3" s="26" t="s">
        <v>25</v>
      </c>
      <c r="G3" s="26" t="s">
        <v>26</v>
      </c>
      <c r="H3" s="26" t="s">
        <v>27</v>
      </c>
      <c r="I3" s="26" t="s">
        <v>28</v>
      </c>
      <c r="J3" s="26" t="s">
        <v>29</v>
      </c>
      <c r="K3" s="26" t="s">
        <v>30</v>
      </c>
      <c r="L3" s="26" t="s">
        <v>31</v>
      </c>
      <c r="M3" s="26" t="s">
        <v>32</v>
      </c>
      <c r="N3" s="26" t="s">
        <v>33</v>
      </c>
      <c r="O3" s="26" t="s">
        <v>5</v>
      </c>
    </row>
    <row r="4" spans="1:15" x14ac:dyDescent="0.25">
      <c r="A4" s="21" t="s">
        <v>34</v>
      </c>
      <c r="B4" s="24">
        <v>5.7712212093626469</v>
      </c>
      <c r="C4" s="24">
        <v>13.989724532678229</v>
      </c>
      <c r="D4" s="24">
        <v>15.859635121148258</v>
      </c>
      <c r="E4" s="24">
        <v>17.131598309037173</v>
      </c>
      <c r="F4" s="24">
        <v>15.453729221483709</v>
      </c>
      <c r="G4" s="24">
        <v>11.781870783504383</v>
      </c>
      <c r="H4" s="24">
        <v>7.892406878577396</v>
      </c>
      <c r="I4" s="24">
        <v>5.2287663204100214</v>
      </c>
      <c r="J4" s="24">
        <v>2.9354915140103004</v>
      </c>
      <c r="K4" s="24">
        <v>1.5912010075943686</v>
      </c>
      <c r="L4" s="24">
        <v>0.97766582284795045</v>
      </c>
      <c r="M4" s="24">
        <v>0.69085059420633232</v>
      </c>
      <c r="N4" s="24">
        <v>0.69583868513923008</v>
      </c>
      <c r="O4" s="19">
        <v>100</v>
      </c>
    </row>
    <row r="5" spans="1:15" x14ac:dyDescent="0.25">
      <c r="A5" s="21" t="s">
        <v>9</v>
      </c>
      <c r="B5" s="24">
        <v>16.078190563913623</v>
      </c>
      <c r="C5" s="24">
        <v>18.483266809947803</v>
      </c>
      <c r="D5" s="24">
        <v>15.740456452768395</v>
      </c>
      <c r="E5" s="24">
        <v>15.965612526865215</v>
      </c>
      <c r="F5" s="24">
        <v>12.588271415412958</v>
      </c>
      <c r="G5" s="24">
        <v>8.7810868897758674</v>
      </c>
      <c r="H5" s="24">
        <v>5.5572612833896224</v>
      </c>
      <c r="I5" s="24">
        <v>3.4592160474874629</v>
      </c>
      <c r="J5" s="24">
        <v>1.6272643536997238</v>
      </c>
      <c r="K5" s="24">
        <v>0.75734315832565757</v>
      </c>
      <c r="L5" s="24">
        <v>0.47078088220243575</v>
      </c>
      <c r="M5" s="24">
        <v>0.30703101013202333</v>
      </c>
      <c r="N5" s="24">
        <v>0.184218606079214</v>
      </c>
      <c r="O5" s="19">
        <v>100</v>
      </c>
    </row>
    <row r="6" spans="1:15" x14ac:dyDescent="0.25">
      <c r="A6" s="21" t="s">
        <v>170</v>
      </c>
      <c r="B6" s="24">
        <v>4.3092847587259975</v>
      </c>
      <c r="C6" s="24">
        <v>11.169817439833521</v>
      </c>
      <c r="D6" s="24">
        <v>14.698052781643989</v>
      </c>
      <c r="E6" s="24">
        <v>17.734416172317339</v>
      </c>
      <c r="F6" s="24">
        <v>17.277677931975731</v>
      </c>
      <c r="G6" s="24">
        <v>13.669716092590841</v>
      </c>
      <c r="H6" s="24">
        <v>8.9753118116833104</v>
      </c>
      <c r="I6" s="24">
        <v>5.9794873180816994</v>
      </c>
      <c r="J6" s="24">
        <v>3.0012296798778428</v>
      </c>
      <c r="K6" s="24">
        <v>1.5229112333283785</v>
      </c>
      <c r="L6" s="24">
        <v>0.88780184587111333</v>
      </c>
      <c r="M6" s="24">
        <v>0.47025120603218795</v>
      </c>
      <c r="N6" s="24">
        <v>0.30404172803805252</v>
      </c>
      <c r="O6" s="19">
        <v>100</v>
      </c>
    </row>
    <row r="7" spans="1:15" x14ac:dyDescent="0.25">
      <c r="A7" s="21" t="s">
        <v>35</v>
      </c>
      <c r="B7" s="24">
        <v>93.386130136986296</v>
      </c>
      <c r="C7" s="24">
        <v>91.734596573256638</v>
      </c>
      <c r="D7" s="24">
        <v>88.869514675966286</v>
      </c>
      <c r="E7" s="24">
        <v>86.935483870967744</v>
      </c>
      <c r="F7" s="24">
        <v>84.961727790520854</v>
      </c>
      <c r="G7" s="24">
        <v>83.093404753933712</v>
      </c>
      <c r="H7" s="24">
        <v>81.736632565640278</v>
      </c>
      <c r="I7" s="24">
        <v>78.804471822952308</v>
      </c>
      <c r="J7" s="24">
        <v>78.851580135440173</v>
      </c>
      <c r="K7" s="24">
        <v>75.273114841460171</v>
      </c>
      <c r="L7" s="24">
        <v>76.970497578159396</v>
      </c>
      <c r="M7" s="24">
        <v>78.667563930013458</v>
      </c>
      <c r="N7" s="24">
        <v>75.938189845474611</v>
      </c>
      <c r="O7" s="24">
        <f>210724/244504*100</f>
        <v>86.184275103883778</v>
      </c>
    </row>
    <row r="29" spans="1:14" x14ac:dyDescent="0.25">
      <c r="A29" s="1" t="s">
        <v>216</v>
      </c>
    </row>
    <row r="30" spans="1:14" x14ac:dyDescent="0.25">
      <c r="A30" s="18" t="s">
        <v>215</v>
      </c>
    </row>
    <row r="31" spans="1:14" x14ac:dyDescent="0.25">
      <c r="A31" s="18" t="s">
        <v>220</v>
      </c>
      <c r="B31" s="27"/>
      <c r="C31" s="27"/>
      <c r="D31" s="27"/>
      <c r="E31" s="27"/>
      <c r="F31" s="27"/>
      <c r="G31" s="27"/>
      <c r="H31" s="27"/>
      <c r="I31" s="27"/>
      <c r="J31" s="27"/>
      <c r="K31" s="27"/>
      <c r="L31" s="27"/>
      <c r="M31" s="27"/>
      <c r="N31" s="27"/>
    </row>
    <row r="33" spans="14:14" x14ac:dyDescent="0.25">
      <c r="N33" s="27"/>
    </row>
    <row r="34" spans="14:14" x14ac:dyDescent="0.25">
      <c r="N34" s="27"/>
    </row>
  </sheetData>
  <pageMargins left="0.7" right="0.7" top="0.75" bottom="0.75" header="0.51180555555555496" footer="0.51180555555555496"/>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tabSelected="1" zoomScaleNormal="100" workbookViewId="0">
      <selection activeCell="A20" sqref="A20"/>
    </sheetView>
  </sheetViews>
  <sheetFormatPr baseColWidth="10" defaultColWidth="10.7109375" defaultRowHeight="15" x14ac:dyDescent="0.25"/>
  <cols>
    <col min="1" max="1" width="36.7109375" customWidth="1"/>
    <col min="2" max="2" width="11.5703125" bestFit="1" customWidth="1"/>
    <col min="3" max="3" width="14.42578125" customWidth="1"/>
    <col min="5" max="5" width="13.5703125" customWidth="1"/>
    <col min="6" max="6" width="14.5703125" customWidth="1"/>
  </cols>
  <sheetData>
    <row r="1" spans="1:3" x14ac:dyDescent="0.25">
      <c r="A1" s="1" t="s">
        <v>192</v>
      </c>
    </row>
    <row r="3" spans="1:3" x14ac:dyDescent="0.25">
      <c r="A3" s="28" t="s">
        <v>36</v>
      </c>
      <c r="B3" s="57" t="s">
        <v>37</v>
      </c>
      <c r="C3" s="86" t="s">
        <v>276</v>
      </c>
    </row>
    <row r="4" spans="1:3" x14ac:dyDescent="0.25">
      <c r="A4" s="29" t="s">
        <v>267</v>
      </c>
      <c r="B4" s="30">
        <v>9.7492427064799134</v>
      </c>
      <c r="C4" s="59">
        <v>12.074740165399746</v>
      </c>
    </row>
    <row r="5" spans="1:3" x14ac:dyDescent="0.25">
      <c r="A5" s="29" t="s">
        <v>38</v>
      </c>
      <c r="B5" s="59">
        <v>6.6766017357795526</v>
      </c>
      <c r="C5" s="30">
        <v>7.9642585795654322</v>
      </c>
    </row>
    <row r="6" spans="1:3" x14ac:dyDescent="0.25">
      <c r="A6" s="29" t="s">
        <v>39</v>
      </c>
      <c r="B6" s="59">
        <v>8.4111562949750542</v>
      </c>
      <c r="C6" s="30">
        <v>9.6065692226405943</v>
      </c>
    </row>
    <row r="7" spans="1:3" x14ac:dyDescent="0.25">
      <c r="A7" s="29" t="s">
        <v>40</v>
      </c>
      <c r="B7" s="59">
        <v>9.0989331637404138</v>
      </c>
      <c r="C7" s="30">
        <v>10.794544317044641</v>
      </c>
    </row>
    <row r="8" spans="1:3" x14ac:dyDescent="0.25">
      <c r="A8" s="29" t="s">
        <v>41</v>
      </c>
      <c r="B8" s="59">
        <v>10.278673804453788</v>
      </c>
      <c r="C8" s="30">
        <v>9.3499119878632104</v>
      </c>
    </row>
    <row r="9" spans="1:3" x14ac:dyDescent="0.25">
      <c r="A9" s="29" t="s">
        <v>42</v>
      </c>
      <c r="B9" s="59">
        <v>11.082556552523382</v>
      </c>
      <c r="C9" s="30">
        <v>13.823869353001339</v>
      </c>
    </row>
    <row r="10" spans="1:3" x14ac:dyDescent="0.25">
      <c r="A10" s="29" t="s">
        <v>43</v>
      </c>
      <c r="B10" s="59">
        <v>11.70996263974431</v>
      </c>
      <c r="C10" s="30">
        <v>9.8448547493255649</v>
      </c>
    </row>
    <row r="11" spans="1:3" x14ac:dyDescent="0.25">
      <c r="A11" s="29" t="s">
        <v>44</v>
      </c>
      <c r="B11" s="59">
        <v>11.727364176973175</v>
      </c>
      <c r="C11" s="30">
        <v>12.442624536937583</v>
      </c>
    </row>
    <row r="12" spans="1:3" x14ac:dyDescent="0.25">
      <c r="A12" s="29" t="s">
        <v>45</v>
      </c>
      <c r="B12" s="59">
        <v>10.862334980865503</v>
      </c>
      <c r="C12" s="30">
        <v>13.480662401757385</v>
      </c>
    </row>
    <row r="13" spans="1:3" x14ac:dyDescent="0.25">
      <c r="A13" s="31" t="s">
        <v>46</v>
      </c>
      <c r="B13" s="59">
        <v>9.6831023905164457</v>
      </c>
      <c r="C13" s="30"/>
    </row>
    <row r="14" spans="1:3" x14ac:dyDescent="0.25">
      <c r="A14" s="32"/>
      <c r="B14" s="71"/>
    </row>
    <row r="15" spans="1:3" x14ac:dyDescent="0.25">
      <c r="A15" s="32"/>
    </row>
    <row r="18" spans="1:1" x14ac:dyDescent="0.25">
      <c r="A18" s="1" t="s">
        <v>217</v>
      </c>
    </row>
    <row r="19" spans="1:1" x14ac:dyDescent="0.25">
      <c r="A19" s="18" t="s">
        <v>282</v>
      </c>
    </row>
    <row r="20" spans="1:1" x14ac:dyDescent="0.25">
      <c r="A20" s="1" t="s">
        <v>221</v>
      </c>
    </row>
  </sheetData>
  <pageMargins left="0.7" right="0.7" top="0.75" bottom="0.75" header="0.51180555555555496" footer="0.51180555555555496"/>
  <pageSetup paperSize="9"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
  <sheetViews>
    <sheetView showGridLines="0" zoomScaleNormal="100" workbookViewId="0">
      <selection activeCell="S9" sqref="S9"/>
    </sheetView>
  </sheetViews>
  <sheetFormatPr baseColWidth="10" defaultColWidth="10.7109375" defaultRowHeight="15" x14ac:dyDescent="0.25"/>
  <cols>
    <col min="10" max="10" width="13" customWidth="1"/>
    <col min="11" max="11" width="5.140625" style="33" customWidth="1"/>
    <col min="12" max="12" width="22" style="33" customWidth="1"/>
    <col min="13" max="13" width="18" style="33" customWidth="1"/>
  </cols>
  <sheetData>
    <row r="1" spans="1:17" x14ac:dyDescent="0.25">
      <c r="A1" s="34" t="s">
        <v>224</v>
      </c>
    </row>
    <row r="2" spans="1:17" x14ac:dyDescent="0.25">
      <c r="O2" s="88"/>
      <c r="P2" s="88"/>
    </row>
    <row r="3" spans="1:17" ht="45" x14ac:dyDescent="0.25">
      <c r="K3" s="35" t="s">
        <v>47</v>
      </c>
      <c r="L3" s="35" t="s">
        <v>48</v>
      </c>
      <c r="M3" s="36" t="s">
        <v>49</v>
      </c>
      <c r="O3" s="89"/>
      <c r="P3" s="90"/>
    </row>
    <row r="4" spans="1:17" x14ac:dyDescent="0.25">
      <c r="K4" s="37">
        <v>1</v>
      </c>
      <c r="L4" s="37" t="s">
        <v>50</v>
      </c>
      <c r="M4" s="58">
        <v>8.4694593082863712</v>
      </c>
      <c r="O4" s="89"/>
      <c r="P4" s="90"/>
      <c r="Q4" s="27"/>
    </row>
    <row r="5" spans="1:17" x14ac:dyDescent="0.25">
      <c r="K5" s="37">
        <v>2</v>
      </c>
      <c r="L5" s="37" t="s">
        <v>51</v>
      </c>
      <c r="M5" s="58">
        <v>10.319287494832105</v>
      </c>
      <c r="O5" s="89"/>
      <c r="P5" s="90"/>
      <c r="Q5" s="27"/>
    </row>
    <row r="6" spans="1:17" x14ac:dyDescent="0.25">
      <c r="K6" s="37">
        <v>3</v>
      </c>
      <c r="L6" s="37" t="s">
        <v>52</v>
      </c>
      <c r="M6" s="58">
        <v>8.240989625374235</v>
      </c>
      <c r="O6" s="89"/>
      <c r="P6" s="90"/>
      <c r="Q6" s="27"/>
    </row>
    <row r="7" spans="1:17" ht="15" customHeight="1" x14ac:dyDescent="0.25">
      <c r="K7" s="37">
        <v>4</v>
      </c>
      <c r="L7" s="37" t="s">
        <v>53</v>
      </c>
      <c r="M7" s="58">
        <v>10.572240307387862</v>
      </c>
      <c r="O7" s="89"/>
      <c r="P7" s="90"/>
      <c r="Q7" s="27"/>
    </row>
    <row r="8" spans="1:17" ht="17.25" customHeight="1" x14ac:dyDescent="0.25">
      <c r="K8" s="37">
        <v>5</v>
      </c>
      <c r="L8" s="37" t="s">
        <v>54</v>
      </c>
      <c r="M8" s="58">
        <v>10.233095195802536</v>
      </c>
      <c r="O8" s="89"/>
      <c r="P8" s="90"/>
      <c r="Q8" s="27"/>
    </row>
    <row r="9" spans="1:17" x14ac:dyDescent="0.25">
      <c r="K9" s="37">
        <v>6</v>
      </c>
      <c r="L9" s="37" t="s">
        <v>55</v>
      </c>
      <c r="M9" s="58">
        <v>12.010829937784418</v>
      </c>
      <c r="O9" s="89"/>
      <c r="P9" s="90"/>
      <c r="Q9" s="27"/>
    </row>
    <row r="10" spans="1:17" x14ac:dyDescent="0.25">
      <c r="K10" s="37">
        <v>7</v>
      </c>
      <c r="L10" s="37" t="s">
        <v>56</v>
      </c>
      <c r="M10" s="58">
        <v>7.4546148578722988</v>
      </c>
      <c r="O10" s="89"/>
      <c r="P10" s="90"/>
      <c r="Q10" s="27"/>
    </row>
    <row r="11" spans="1:17" x14ac:dyDescent="0.25">
      <c r="K11" s="37">
        <v>8</v>
      </c>
      <c r="L11" s="37" t="s">
        <v>57</v>
      </c>
      <c r="M11" s="58">
        <v>11.269268536951722</v>
      </c>
      <c r="O11" s="89"/>
      <c r="P11" s="90"/>
      <c r="Q11" s="27"/>
    </row>
    <row r="12" spans="1:17" x14ac:dyDescent="0.25">
      <c r="K12" s="37">
        <v>9</v>
      </c>
      <c r="L12" s="37" t="s">
        <v>58</v>
      </c>
      <c r="M12" s="58">
        <v>10.188495982568663</v>
      </c>
      <c r="O12" s="89"/>
      <c r="P12" s="90"/>
      <c r="Q12" s="27"/>
    </row>
    <row r="13" spans="1:17" x14ac:dyDescent="0.25">
      <c r="K13" s="37">
        <v>10</v>
      </c>
      <c r="L13" s="37" t="s">
        <v>59</v>
      </c>
      <c r="M13" s="58">
        <v>10.988856454381352</v>
      </c>
      <c r="O13" s="89"/>
      <c r="P13" s="90"/>
      <c r="Q13" s="27"/>
    </row>
    <row r="14" spans="1:17" x14ac:dyDescent="0.25">
      <c r="K14" s="37">
        <v>11</v>
      </c>
      <c r="L14" s="37" t="s">
        <v>60</v>
      </c>
      <c r="M14" s="58">
        <v>9.1638469698563672</v>
      </c>
      <c r="O14" s="89"/>
      <c r="P14" s="90"/>
      <c r="Q14" s="27"/>
    </row>
    <row r="15" spans="1:17" x14ac:dyDescent="0.25">
      <c r="K15" s="37">
        <v>12</v>
      </c>
      <c r="L15" s="37" t="s">
        <v>61</v>
      </c>
      <c r="M15" s="58">
        <v>7.1339066251499634</v>
      </c>
      <c r="O15" s="89"/>
      <c r="P15" s="90"/>
      <c r="Q15" s="27"/>
    </row>
    <row r="16" spans="1:17" x14ac:dyDescent="0.25">
      <c r="K16" s="37">
        <v>13</v>
      </c>
      <c r="L16" s="37" t="s">
        <v>62</v>
      </c>
      <c r="M16" s="58">
        <v>11.202227728010079</v>
      </c>
      <c r="O16" s="89"/>
      <c r="P16" s="90"/>
      <c r="Q16" s="27"/>
    </row>
    <row r="17" spans="1:17" x14ac:dyDescent="0.25">
      <c r="K17" s="37">
        <v>14</v>
      </c>
      <c r="L17" s="37" t="s">
        <v>63</v>
      </c>
      <c r="M17" s="58">
        <v>9.066793081559096</v>
      </c>
      <c r="O17" s="89"/>
      <c r="P17" s="90"/>
      <c r="Q17" s="27"/>
    </row>
    <row r="18" spans="1:17" x14ac:dyDescent="0.25">
      <c r="K18" s="37">
        <v>15</v>
      </c>
      <c r="L18" s="37" t="s">
        <v>64</v>
      </c>
      <c r="M18" s="58">
        <v>7.0514244923557019</v>
      </c>
      <c r="O18" s="89"/>
      <c r="P18" s="90"/>
      <c r="Q18" s="27"/>
    </row>
    <row r="19" spans="1:17" x14ac:dyDescent="0.25">
      <c r="K19" s="37">
        <v>16</v>
      </c>
      <c r="L19" s="37" t="s">
        <v>65</v>
      </c>
      <c r="M19" s="58">
        <v>10.511244655842017</v>
      </c>
      <c r="O19" s="89"/>
      <c r="P19" s="90"/>
      <c r="Q19" s="27"/>
    </row>
    <row r="20" spans="1:17" x14ac:dyDescent="0.25">
      <c r="K20" s="37">
        <v>17</v>
      </c>
      <c r="L20" s="37" t="s">
        <v>66</v>
      </c>
      <c r="M20" s="58">
        <v>8.9580535769496361</v>
      </c>
      <c r="O20" s="89"/>
      <c r="P20" s="90"/>
      <c r="Q20" s="27"/>
    </row>
    <row r="21" spans="1:17" x14ac:dyDescent="0.25">
      <c r="K21" s="37">
        <v>18</v>
      </c>
      <c r="L21" s="37" t="s">
        <v>67</v>
      </c>
      <c r="M21" s="58">
        <v>8.3185443273898336</v>
      </c>
      <c r="O21" s="89"/>
      <c r="P21" s="90"/>
      <c r="Q21" s="27"/>
    </row>
    <row r="22" spans="1:17" x14ac:dyDescent="0.25">
      <c r="K22" s="37">
        <v>19</v>
      </c>
      <c r="L22" s="37" t="s">
        <v>68</v>
      </c>
      <c r="M22" s="58">
        <v>8.6157860372563402</v>
      </c>
      <c r="O22" s="89"/>
      <c r="P22" s="90"/>
      <c r="Q22" s="27"/>
    </row>
    <row r="23" spans="1:17" x14ac:dyDescent="0.25">
      <c r="K23" s="37">
        <v>21</v>
      </c>
      <c r="L23" s="37" t="s">
        <v>69</v>
      </c>
      <c r="M23" s="58">
        <v>7.6738012152369306</v>
      </c>
      <c r="O23" s="89"/>
      <c r="P23" s="90"/>
      <c r="Q23" s="27"/>
    </row>
    <row r="24" spans="1:17" x14ac:dyDescent="0.25">
      <c r="K24" s="37">
        <v>22</v>
      </c>
      <c r="L24" s="37" t="s">
        <v>70</v>
      </c>
      <c r="M24" s="58">
        <v>9.1764921505817494</v>
      </c>
      <c r="O24" s="89"/>
      <c r="P24" s="90"/>
      <c r="Q24" s="27"/>
    </row>
    <row r="25" spans="1:17" x14ac:dyDescent="0.25">
      <c r="K25" s="37">
        <v>23</v>
      </c>
      <c r="L25" s="37" t="s">
        <v>71</v>
      </c>
      <c r="M25" s="58">
        <v>9.4395927359626057</v>
      </c>
      <c r="O25" s="89"/>
      <c r="P25" s="90"/>
      <c r="Q25" s="27"/>
    </row>
    <row r="26" spans="1:17" x14ac:dyDescent="0.25">
      <c r="K26" s="37">
        <v>24</v>
      </c>
      <c r="L26" s="37" t="s">
        <v>72</v>
      </c>
      <c r="M26" s="58">
        <v>9.3809446728589325</v>
      </c>
      <c r="O26" s="89"/>
      <c r="P26" s="90"/>
      <c r="Q26" s="27"/>
    </row>
    <row r="27" spans="1:17" x14ac:dyDescent="0.25">
      <c r="K27" s="37">
        <v>25</v>
      </c>
      <c r="L27" s="37" t="s">
        <v>73</v>
      </c>
      <c r="M27" s="58">
        <v>10.114239169407391</v>
      </c>
      <c r="O27" s="89"/>
      <c r="P27" s="90"/>
      <c r="Q27" s="27"/>
    </row>
    <row r="28" spans="1:17" x14ac:dyDescent="0.25">
      <c r="K28" s="37">
        <v>26</v>
      </c>
      <c r="L28" s="37" t="s">
        <v>74</v>
      </c>
      <c r="M28" s="58">
        <v>10.415491649676607</v>
      </c>
      <c r="O28" s="89"/>
      <c r="P28" s="90"/>
      <c r="Q28" s="27"/>
    </row>
    <row r="29" spans="1:17" x14ac:dyDescent="0.25">
      <c r="K29" s="37">
        <v>27</v>
      </c>
      <c r="L29" s="37" t="s">
        <v>75</v>
      </c>
      <c r="M29" s="58">
        <v>9.8247712182247042</v>
      </c>
      <c r="O29" s="89"/>
      <c r="P29" s="90"/>
      <c r="Q29" s="27"/>
    </row>
    <row r="30" spans="1:17" x14ac:dyDescent="0.25">
      <c r="K30" s="37">
        <v>28</v>
      </c>
      <c r="L30" s="37" t="s">
        <v>76</v>
      </c>
      <c r="M30" s="58">
        <v>10.230286454764464</v>
      </c>
      <c r="O30" s="89"/>
      <c r="P30" s="90"/>
      <c r="Q30" s="27"/>
    </row>
    <row r="31" spans="1:17" x14ac:dyDescent="0.25">
      <c r="K31" s="37">
        <v>29</v>
      </c>
      <c r="L31" s="37" t="s">
        <v>77</v>
      </c>
      <c r="M31" s="58">
        <v>7.145875413217686</v>
      </c>
      <c r="O31" s="89"/>
      <c r="P31" s="90"/>
      <c r="Q31" s="27"/>
    </row>
    <row r="32" spans="1:17" ht="20.25" customHeight="1" x14ac:dyDescent="0.25">
      <c r="A32" s="1"/>
      <c r="K32" s="37" t="s">
        <v>78</v>
      </c>
      <c r="L32" s="37" t="s">
        <v>79</v>
      </c>
      <c r="M32" s="58">
        <v>8.7373243034910519</v>
      </c>
      <c r="O32" s="89"/>
      <c r="P32" s="90"/>
      <c r="Q32" s="27"/>
    </row>
    <row r="33" spans="1:17" ht="28.5" customHeight="1" x14ac:dyDescent="0.25">
      <c r="A33" s="121" t="s">
        <v>190</v>
      </c>
      <c r="B33" s="121"/>
      <c r="C33" s="121"/>
      <c r="D33" s="121"/>
      <c r="E33" s="121"/>
      <c r="F33" s="121"/>
      <c r="G33" s="121"/>
      <c r="H33" s="121"/>
      <c r="I33" s="121"/>
      <c r="K33" s="37" t="s">
        <v>80</v>
      </c>
      <c r="L33" s="37" t="s">
        <v>81</v>
      </c>
      <c r="M33" s="58">
        <v>8.1865166521707415</v>
      </c>
      <c r="O33" s="89"/>
      <c r="P33" s="90"/>
      <c r="Q33" s="27"/>
    </row>
    <row r="34" spans="1:17" x14ac:dyDescent="0.25">
      <c r="A34" s="18" t="s">
        <v>215</v>
      </c>
      <c r="K34" s="37">
        <v>30</v>
      </c>
      <c r="L34" s="37" t="s">
        <v>82</v>
      </c>
      <c r="M34" s="58">
        <v>10.121826877430619</v>
      </c>
      <c r="O34" s="89"/>
      <c r="P34" s="90"/>
      <c r="Q34" s="27"/>
    </row>
    <row r="35" spans="1:17" x14ac:dyDescent="0.25">
      <c r="A35" s="122" t="s">
        <v>274</v>
      </c>
      <c r="B35" s="122"/>
      <c r="C35" s="122"/>
      <c r="D35" s="122"/>
      <c r="E35" s="122"/>
      <c r="F35" s="122"/>
      <c r="G35" s="122"/>
      <c r="H35" s="122"/>
      <c r="I35" s="122"/>
      <c r="J35" s="123"/>
      <c r="K35" s="37">
        <v>31</v>
      </c>
      <c r="L35" s="37" t="s">
        <v>83</v>
      </c>
      <c r="M35" s="58">
        <v>8.8047799197298406</v>
      </c>
      <c r="O35" s="89"/>
      <c r="P35" s="90"/>
      <c r="Q35" s="27"/>
    </row>
    <row r="36" spans="1:17" x14ac:dyDescent="0.25">
      <c r="A36" s="122"/>
      <c r="B36" s="122"/>
      <c r="C36" s="122"/>
      <c r="D36" s="122"/>
      <c r="E36" s="122"/>
      <c r="F36" s="122"/>
      <c r="G36" s="122"/>
      <c r="H36" s="122"/>
      <c r="I36" s="122"/>
      <c r="J36" s="123"/>
      <c r="K36" s="37">
        <v>32</v>
      </c>
      <c r="L36" s="37" t="s">
        <v>84</v>
      </c>
      <c r="M36" s="58">
        <v>7.7041113675001993</v>
      </c>
      <c r="O36" s="89"/>
      <c r="P36" s="90"/>
      <c r="Q36" s="27"/>
    </row>
    <row r="37" spans="1:17" x14ac:dyDescent="0.25">
      <c r="K37" s="37">
        <v>33</v>
      </c>
      <c r="L37" s="37" t="s">
        <v>85</v>
      </c>
      <c r="M37" s="58">
        <v>10.105260872985767</v>
      </c>
      <c r="O37" s="89"/>
      <c r="P37" s="90"/>
      <c r="Q37" s="27"/>
    </row>
    <row r="38" spans="1:17" x14ac:dyDescent="0.25">
      <c r="K38" s="37">
        <v>34</v>
      </c>
      <c r="L38" s="37" t="s">
        <v>86</v>
      </c>
      <c r="M38" s="58">
        <v>10.478335643658557</v>
      </c>
      <c r="O38" s="89"/>
      <c r="P38" s="90"/>
      <c r="Q38" s="27"/>
    </row>
    <row r="39" spans="1:17" x14ac:dyDescent="0.25">
      <c r="K39" s="37">
        <v>35</v>
      </c>
      <c r="L39" s="37" t="s">
        <v>87</v>
      </c>
      <c r="M39" s="58">
        <v>8.2680907132740487</v>
      </c>
      <c r="O39" s="89"/>
      <c r="P39" s="90"/>
      <c r="Q39" s="27"/>
    </row>
    <row r="40" spans="1:17" x14ac:dyDescent="0.25">
      <c r="K40" s="37">
        <v>36</v>
      </c>
      <c r="L40" s="37" t="s">
        <v>88</v>
      </c>
      <c r="M40" s="58">
        <v>8.8188137254374439</v>
      </c>
      <c r="O40" s="89"/>
      <c r="P40" s="90"/>
      <c r="Q40" s="27"/>
    </row>
    <row r="41" spans="1:17" x14ac:dyDescent="0.25">
      <c r="K41" s="37">
        <v>37</v>
      </c>
      <c r="L41" s="37" t="s">
        <v>89</v>
      </c>
      <c r="M41" s="58">
        <v>8.5945502545575678</v>
      </c>
      <c r="O41" s="89"/>
      <c r="P41" s="90"/>
      <c r="Q41" s="27"/>
    </row>
    <row r="42" spans="1:17" x14ac:dyDescent="0.25">
      <c r="K42" s="37">
        <v>38</v>
      </c>
      <c r="L42" s="37" t="s">
        <v>90</v>
      </c>
      <c r="M42" s="58">
        <v>9.3242875804688001</v>
      </c>
      <c r="O42" s="89"/>
      <c r="P42" s="90"/>
      <c r="Q42" s="27"/>
    </row>
    <row r="43" spans="1:17" x14ac:dyDescent="0.25">
      <c r="K43" s="37">
        <v>39</v>
      </c>
      <c r="L43" s="37" t="s">
        <v>91</v>
      </c>
      <c r="M43" s="58">
        <v>8.333670197795513</v>
      </c>
      <c r="O43" s="89"/>
      <c r="P43" s="90"/>
      <c r="Q43" s="27"/>
    </row>
    <row r="44" spans="1:17" x14ac:dyDescent="0.25">
      <c r="K44" s="37">
        <v>40</v>
      </c>
      <c r="L44" s="37" t="s">
        <v>92</v>
      </c>
      <c r="M44" s="58">
        <v>8.8037488987571724</v>
      </c>
      <c r="O44" s="89"/>
      <c r="P44" s="90"/>
      <c r="Q44" s="27"/>
    </row>
    <row r="45" spans="1:17" x14ac:dyDescent="0.25">
      <c r="K45" s="37">
        <v>41</v>
      </c>
      <c r="L45" s="37" t="s">
        <v>93</v>
      </c>
      <c r="M45" s="58">
        <v>8.6895402340140695</v>
      </c>
      <c r="O45" s="89"/>
      <c r="P45" s="90"/>
      <c r="Q45" s="27"/>
    </row>
    <row r="46" spans="1:17" x14ac:dyDescent="0.25">
      <c r="K46" s="37">
        <v>42</v>
      </c>
      <c r="L46" s="37" t="s">
        <v>94</v>
      </c>
      <c r="M46" s="58">
        <v>8.9341914591398481</v>
      </c>
      <c r="O46" s="89"/>
      <c r="P46" s="90"/>
      <c r="Q46" s="27"/>
    </row>
    <row r="47" spans="1:17" x14ac:dyDescent="0.25">
      <c r="K47" s="37">
        <v>43</v>
      </c>
      <c r="L47" s="37" t="s">
        <v>95</v>
      </c>
      <c r="M47" s="58">
        <v>7.3400859908858855</v>
      </c>
      <c r="O47" s="89"/>
      <c r="P47" s="90"/>
      <c r="Q47" s="27"/>
    </row>
    <row r="48" spans="1:17" x14ac:dyDescent="0.25">
      <c r="K48" s="37">
        <v>44</v>
      </c>
      <c r="L48" s="37" t="s">
        <v>96</v>
      </c>
      <c r="M48" s="58">
        <v>7.7541572384020272</v>
      </c>
      <c r="O48" s="89"/>
      <c r="P48" s="90"/>
      <c r="Q48" s="27"/>
    </row>
    <row r="49" spans="11:17" x14ac:dyDescent="0.25">
      <c r="K49" s="37">
        <v>45</v>
      </c>
      <c r="L49" s="37" t="s">
        <v>97</v>
      </c>
      <c r="M49" s="58">
        <v>9.4893923967736811</v>
      </c>
      <c r="O49" s="89"/>
      <c r="P49" s="90"/>
      <c r="Q49" s="27"/>
    </row>
    <row r="50" spans="11:17" x14ac:dyDescent="0.25">
      <c r="K50" s="37">
        <v>46</v>
      </c>
      <c r="L50" s="37" t="s">
        <v>98</v>
      </c>
      <c r="M50" s="58">
        <v>8.4072438586102614</v>
      </c>
      <c r="O50" s="89"/>
      <c r="P50" s="90"/>
      <c r="Q50" s="27"/>
    </row>
    <row r="51" spans="11:17" x14ac:dyDescent="0.25">
      <c r="K51" s="37">
        <v>47</v>
      </c>
      <c r="L51" s="37" t="s">
        <v>99</v>
      </c>
      <c r="M51" s="58">
        <v>11.7241112746115</v>
      </c>
      <c r="O51" s="89"/>
      <c r="P51" s="90"/>
      <c r="Q51" s="27"/>
    </row>
    <row r="52" spans="11:17" x14ac:dyDescent="0.25">
      <c r="K52" s="37">
        <v>48</v>
      </c>
      <c r="L52" s="37" t="s">
        <v>100</v>
      </c>
      <c r="M52" s="58">
        <v>7.3092338706892157</v>
      </c>
      <c r="O52" s="89"/>
      <c r="P52" s="90"/>
      <c r="Q52" s="27"/>
    </row>
    <row r="53" spans="11:17" x14ac:dyDescent="0.25">
      <c r="K53" s="37">
        <v>49</v>
      </c>
      <c r="L53" s="37" t="s">
        <v>101</v>
      </c>
      <c r="M53" s="58">
        <v>7.2986786969669959</v>
      </c>
      <c r="O53" s="89"/>
      <c r="P53" s="90"/>
      <c r="Q53" s="27"/>
    </row>
    <row r="54" spans="11:17" x14ac:dyDescent="0.25">
      <c r="K54" s="37">
        <v>50</v>
      </c>
      <c r="L54" s="37" t="s">
        <v>102</v>
      </c>
      <c r="M54" s="58">
        <v>7.8456666381923661</v>
      </c>
      <c r="O54" s="89"/>
      <c r="P54" s="90"/>
      <c r="Q54" s="27"/>
    </row>
    <row r="55" spans="11:17" x14ac:dyDescent="0.25">
      <c r="K55" s="37">
        <v>51</v>
      </c>
      <c r="L55" s="37" t="s">
        <v>103</v>
      </c>
      <c r="M55" s="58">
        <v>11.471045693750632</v>
      </c>
      <c r="O55" s="89"/>
      <c r="P55" s="90"/>
      <c r="Q55" s="27"/>
    </row>
    <row r="56" spans="11:17" x14ac:dyDescent="0.25">
      <c r="K56" s="37">
        <v>52</v>
      </c>
      <c r="L56" s="37" t="s">
        <v>104</v>
      </c>
      <c r="M56" s="58">
        <v>10.393284978511685</v>
      </c>
      <c r="O56" s="89"/>
      <c r="P56" s="90"/>
      <c r="Q56" s="27"/>
    </row>
    <row r="57" spans="11:17" x14ac:dyDescent="0.25">
      <c r="K57" s="37">
        <v>53</v>
      </c>
      <c r="L57" s="37" t="s">
        <v>105</v>
      </c>
      <c r="M57" s="58">
        <v>9.0836478667820462</v>
      </c>
      <c r="O57" s="89"/>
      <c r="P57" s="90"/>
      <c r="Q57" s="27"/>
    </row>
    <row r="58" spans="11:17" x14ac:dyDescent="0.25">
      <c r="K58" s="37">
        <v>54</v>
      </c>
      <c r="L58" s="37" t="s">
        <v>106</v>
      </c>
      <c r="M58" s="58">
        <v>10.412993977102616</v>
      </c>
      <c r="O58" s="89"/>
      <c r="P58" s="90"/>
      <c r="Q58" s="27"/>
    </row>
    <row r="59" spans="11:17" x14ac:dyDescent="0.25">
      <c r="K59" s="37">
        <v>55</v>
      </c>
      <c r="L59" s="37" t="s">
        <v>107</v>
      </c>
      <c r="M59" s="58">
        <v>9.3051031016325236</v>
      </c>
      <c r="O59" s="89"/>
      <c r="P59" s="90"/>
      <c r="Q59" s="27"/>
    </row>
    <row r="60" spans="11:17" x14ac:dyDescent="0.25">
      <c r="K60" s="37">
        <v>56</v>
      </c>
      <c r="L60" s="37" t="s">
        <v>108</v>
      </c>
      <c r="M60" s="58">
        <v>8.4540106407131876</v>
      </c>
      <c r="O60" s="89"/>
      <c r="P60" s="90"/>
      <c r="Q60" s="27"/>
    </row>
    <row r="61" spans="11:17" x14ac:dyDescent="0.25">
      <c r="K61" s="37">
        <v>57</v>
      </c>
      <c r="L61" s="37" t="s">
        <v>109</v>
      </c>
      <c r="M61" s="58">
        <v>10.051838192260107</v>
      </c>
      <c r="O61" s="89"/>
      <c r="P61" s="90"/>
      <c r="Q61" s="27"/>
    </row>
    <row r="62" spans="11:17" x14ac:dyDescent="0.25">
      <c r="K62" s="37">
        <v>58</v>
      </c>
      <c r="L62" s="37" t="s">
        <v>110</v>
      </c>
      <c r="M62" s="58">
        <v>7.698427356493398</v>
      </c>
      <c r="O62" s="89"/>
      <c r="P62" s="90"/>
      <c r="Q62" s="27"/>
    </row>
    <row r="63" spans="11:17" x14ac:dyDescent="0.25">
      <c r="K63" s="37">
        <v>59</v>
      </c>
      <c r="L63" s="37" t="s">
        <v>111</v>
      </c>
      <c r="M63" s="58">
        <v>13.190046709780667</v>
      </c>
      <c r="O63" s="89"/>
      <c r="P63" s="90"/>
      <c r="Q63" s="27"/>
    </row>
    <row r="64" spans="11:17" x14ac:dyDescent="0.25">
      <c r="K64" s="37">
        <v>60</v>
      </c>
      <c r="L64" s="37" t="s">
        <v>112</v>
      </c>
      <c r="M64" s="58">
        <v>9.6902986194241461</v>
      </c>
      <c r="O64" s="89"/>
      <c r="P64" s="90"/>
      <c r="Q64" s="27"/>
    </row>
    <row r="65" spans="11:17" x14ac:dyDescent="0.25">
      <c r="K65" s="37">
        <v>61</v>
      </c>
      <c r="L65" s="37" t="s">
        <v>113</v>
      </c>
      <c r="M65" s="58">
        <v>9.7468092505762485</v>
      </c>
      <c r="O65" s="89"/>
      <c r="P65" s="90"/>
      <c r="Q65" s="27"/>
    </row>
    <row r="66" spans="11:17" x14ac:dyDescent="0.25">
      <c r="K66" s="37">
        <v>62</v>
      </c>
      <c r="L66" s="37" t="s">
        <v>114</v>
      </c>
      <c r="M66" s="58">
        <v>13.861045587234907</v>
      </c>
      <c r="O66" s="89"/>
      <c r="P66" s="90"/>
      <c r="Q66" s="27"/>
    </row>
    <row r="67" spans="11:17" x14ac:dyDescent="0.25">
      <c r="K67" s="37">
        <v>63</v>
      </c>
      <c r="L67" s="37" t="s">
        <v>115</v>
      </c>
      <c r="M67" s="58">
        <v>6.6509474813651659</v>
      </c>
      <c r="O67" s="89"/>
      <c r="P67" s="90"/>
      <c r="Q67" s="27"/>
    </row>
    <row r="68" spans="11:17" x14ac:dyDescent="0.25">
      <c r="K68" s="37">
        <v>64</v>
      </c>
      <c r="L68" s="37" t="s">
        <v>116</v>
      </c>
      <c r="M68" s="58">
        <v>7.7483005875211131</v>
      </c>
      <c r="O68" s="89"/>
      <c r="P68" s="90"/>
      <c r="Q68" s="27"/>
    </row>
    <row r="69" spans="11:17" x14ac:dyDescent="0.25">
      <c r="K69" s="37">
        <v>65</v>
      </c>
      <c r="L69" s="37" t="s">
        <v>117</v>
      </c>
      <c r="M69" s="58">
        <v>8.0720312528498841</v>
      </c>
      <c r="O69" s="89"/>
      <c r="P69" s="90"/>
      <c r="Q69" s="27"/>
    </row>
    <row r="70" spans="11:17" x14ac:dyDescent="0.25">
      <c r="K70" s="37">
        <v>66</v>
      </c>
      <c r="L70" s="37" t="s">
        <v>118</v>
      </c>
      <c r="M70" s="58">
        <v>11.753920677289502</v>
      </c>
      <c r="O70" s="89"/>
      <c r="P70" s="90"/>
      <c r="Q70" s="27"/>
    </row>
    <row r="71" spans="11:17" x14ac:dyDescent="0.25">
      <c r="K71" s="37">
        <v>67</v>
      </c>
      <c r="L71" s="37" t="s">
        <v>119</v>
      </c>
      <c r="M71" s="58">
        <v>8.5629953560523777</v>
      </c>
      <c r="O71" s="89"/>
      <c r="P71" s="90"/>
      <c r="Q71" s="27"/>
    </row>
    <row r="72" spans="11:17" x14ac:dyDescent="0.25">
      <c r="K72" s="37">
        <v>68</v>
      </c>
      <c r="L72" s="37" t="s">
        <v>120</v>
      </c>
      <c r="M72" s="58">
        <v>9.7483548807331779</v>
      </c>
      <c r="O72" s="89"/>
      <c r="P72" s="90"/>
      <c r="Q72" s="27"/>
    </row>
    <row r="73" spans="11:17" x14ac:dyDescent="0.25">
      <c r="K73" s="37">
        <v>69</v>
      </c>
      <c r="L73" s="37" t="s">
        <v>121</v>
      </c>
      <c r="M73" s="58">
        <v>9.0800935378527914</v>
      </c>
      <c r="O73" s="89"/>
      <c r="P73" s="90"/>
      <c r="Q73" s="27"/>
    </row>
    <row r="74" spans="11:17" x14ac:dyDescent="0.25">
      <c r="K74" s="37">
        <v>70</v>
      </c>
      <c r="L74" s="37" t="s">
        <v>122</v>
      </c>
      <c r="M74" s="58">
        <v>8.8070916282521576</v>
      </c>
      <c r="O74" s="89"/>
      <c r="P74" s="90"/>
      <c r="Q74" s="27"/>
    </row>
    <row r="75" spans="11:17" x14ac:dyDescent="0.25">
      <c r="K75" s="37">
        <v>71</v>
      </c>
      <c r="L75" s="37" t="s">
        <v>123</v>
      </c>
      <c r="M75" s="58">
        <v>8.098778502793019</v>
      </c>
      <c r="O75" s="89"/>
      <c r="P75" s="90"/>
      <c r="Q75" s="27"/>
    </row>
    <row r="76" spans="11:17" x14ac:dyDescent="0.25">
      <c r="K76" s="37">
        <v>72</v>
      </c>
      <c r="L76" s="37" t="s">
        <v>124</v>
      </c>
      <c r="M76" s="58">
        <v>9.8789980810777021</v>
      </c>
      <c r="O76" s="89"/>
      <c r="P76" s="90"/>
      <c r="Q76" s="27"/>
    </row>
    <row r="77" spans="11:17" x14ac:dyDescent="0.25">
      <c r="K77" s="37">
        <v>73</v>
      </c>
      <c r="L77" s="37" t="s">
        <v>125</v>
      </c>
      <c r="M77" s="58">
        <v>7.9264463444752176</v>
      </c>
      <c r="O77" s="89"/>
      <c r="P77" s="90"/>
      <c r="Q77" s="27"/>
    </row>
    <row r="78" spans="11:17" x14ac:dyDescent="0.25">
      <c r="K78" s="37">
        <v>74</v>
      </c>
      <c r="L78" s="37" t="s">
        <v>126</v>
      </c>
      <c r="M78" s="58">
        <v>8.1019037439141641</v>
      </c>
      <c r="O78" s="89"/>
      <c r="P78" s="90"/>
      <c r="Q78" s="27"/>
    </row>
    <row r="79" spans="11:17" x14ac:dyDescent="0.25">
      <c r="K79" s="37">
        <v>75</v>
      </c>
      <c r="L79" s="37" t="s">
        <v>127</v>
      </c>
      <c r="M79" s="58">
        <v>6.7551616017085063</v>
      </c>
      <c r="O79" s="89"/>
      <c r="P79" s="90"/>
      <c r="Q79" s="27"/>
    </row>
    <row r="80" spans="11:17" x14ac:dyDescent="0.25">
      <c r="K80" s="37">
        <v>76</v>
      </c>
      <c r="L80" s="37" t="s">
        <v>128</v>
      </c>
      <c r="M80" s="58">
        <v>10.703059112855142</v>
      </c>
      <c r="O80" s="89"/>
      <c r="P80" s="90"/>
      <c r="Q80" s="27"/>
    </row>
    <row r="81" spans="11:17" x14ac:dyDescent="0.25">
      <c r="K81" s="37">
        <v>77</v>
      </c>
      <c r="L81" s="37" t="s">
        <v>129</v>
      </c>
      <c r="M81" s="58">
        <v>9.2023432955331792</v>
      </c>
      <c r="O81" s="89"/>
      <c r="P81" s="90"/>
      <c r="Q81" s="27"/>
    </row>
    <row r="82" spans="11:17" x14ac:dyDescent="0.25">
      <c r="K82" s="37">
        <v>78</v>
      </c>
      <c r="L82" s="37" t="s">
        <v>130</v>
      </c>
      <c r="M82" s="58">
        <v>9.1021169821743495</v>
      </c>
      <c r="O82" s="89"/>
      <c r="P82" s="90"/>
      <c r="Q82" s="27"/>
    </row>
    <row r="83" spans="11:17" x14ac:dyDescent="0.25">
      <c r="K83" s="37">
        <v>79</v>
      </c>
      <c r="L83" s="37" t="s">
        <v>131</v>
      </c>
      <c r="M83" s="58">
        <v>8.4467398987477118</v>
      </c>
      <c r="O83" s="89"/>
      <c r="P83" s="90"/>
      <c r="Q83" s="27"/>
    </row>
    <row r="84" spans="11:17" x14ac:dyDescent="0.25">
      <c r="K84" s="37">
        <v>80</v>
      </c>
      <c r="L84" s="37" t="s">
        <v>132</v>
      </c>
      <c r="M84" s="58">
        <v>11.511481658095502</v>
      </c>
      <c r="O84" s="89"/>
      <c r="P84" s="90"/>
      <c r="Q84" s="27"/>
    </row>
    <row r="85" spans="11:17" x14ac:dyDescent="0.25">
      <c r="K85" s="37">
        <v>81</v>
      </c>
      <c r="L85" s="37" t="s">
        <v>133</v>
      </c>
      <c r="M85" s="58">
        <v>8.7190832034771777</v>
      </c>
      <c r="O85" s="89"/>
      <c r="P85" s="90"/>
      <c r="Q85" s="27"/>
    </row>
    <row r="86" spans="11:17" x14ac:dyDescent="0.25">
      <c r="K86" s="37">
        <v>82</v>
      </c>
      <c r="L86" s="37" t="s">
        <v>134</v>
      </c>
      <c r="M86" s="58">
        <v>9.35726771752711</v>
      </c>
      <c r="O86" s="89"/>
      <c r="P86" s="90"/>
      <c r="Q86" s="27"/>
    </row>
    <row r="87" spans="11:17" x14ac:dyDescent="0.25">
      <c r="K87" s="37">
        <v>83</v>
      </c>
      <c r="L87" s="37" t="s">
        <v>135</v>
      </c>
      <c r="M87" s="58">
        <v>11.96933652923485</v>
      </c>
      <c r="O87" s="89"/>
      <c r="P87" s="90"/>
      <c r="Q87" s="27"/>
    </row>
    <row r="88" spans="11:17" x14ac:dyDescent="0.25">
      <c r="K88" s="37">
        <v>84</v>
      </c>
      <c r="L88" s="37" t="s">
        <v>136</v>
      </c>
      <c r="M88" s="58">
        <v>9.712300068478438</v>
      </c>
      <c r="O88" s="89"/>
      <c r="P88" s="90"/>
      <c r="Q88" s="27"/>
    </row>
    <row r="89" spans="11:17" x14ac:dyDescent="0.25">
      <c r="K89" s="37">
        <v>85</v>
      </c>
      <c r="L89" s="37" t="s">
        <v>137</v>
      </c>
      <c r="M89" s="58">
        <v>6.9606411375883885</v>
      </c>
      <c r="O89" s="89"/>
      <c r="P89" s="90"/>
      <c r="Q89" s="27"/>
    </row>
    <row r="90" spans="11:17" x14ac:dyDescent="0.25">
      <c r="K90" s="37">
        <v>86</v>
      </c>
      <c r="L90" s="37" t="s">
        <v>138</v>
      </c>
      <c r="M90" s="58">
        <v>8.6026838394303926</v>
      </c>
      <c r="O90" s="89"/>
      <c r="P90" s="90"/>
      <c r="Q90" s="27"/>
    </row>
    <row r="91" spans="11:17" x14ac:dyDescent="0.25">
      <c r="K91" s="37">
        <v>87</v>
      </c>
      <c r="L91" s="37" t="s">
        <v>139</v>
      </c>
      <c r="M91" s="58">
        <v>7.5491514767720016</v>
      </c>
      <c r="O91" s="89"/>
      <c r="P91" s="90"/>
      <c r="Q91" s="27"/>
    </row>
    <row r="92" spans="11:17" x14ac:dyDescent="0.25">
      <c r="K92" s="37">
        <v>88</v>
      </c>
      <c r="L92" s="37" t="s">
        <v>140</v>
      </c>
      <c r="M92" s="58">
        <v>8.7470602378485065</v>
      </c>
      <c r="O92" s="89"/>
      <c r="P92" s="90"/>
      <c r="Q92" s="27"/>
    </row>
    <row r="93" spans="11:17" x14ac:dyDescent="0.25">
      <c r="K93" s="37">
        <v>89</v>
      </c>
      <c r="L93" s="37" t="s">
        <v>141</v>
      </c>
      <c r="M93" s="58">
        <v>10.259468664435824</v>
      </c>
      <c r="O93" s="89"/>
      <c r="P93" s="90"/>
      <c r="Q93" s="27"/>
    </row>
    <row r="94" spans="11:17" x14ac:dyDescent="0.25">
      <c r="K94" s="37">
        <v>90</v>
      </c>
      <c r="L94" s="37" t="s">
        <v>142</v>
      </c>
      <c r="M94" s="58">
        <v>11.008845877229062</v>
      </c>
      <c r="O94" s="89"/>
      <c r="P94" s="90"/>
      <c r="Q94" s="27"/>
    </row>
    <row r="95" spans="11:17" x14ac:dyDescent="0.25">
      <c r="K95" s="37">
        <v>91</v>
      </c>
      <c r="L95" s="37" t="s">
        <v>143</v>
      </c>
      <c r="M95" s="58">
        <v>11.22211889252676</v>
      </c>
      <c r="O95" s="89"/>
      <c r="P95" s="90"/>
      <c r="Q95" s="27"/>
    </row>
    <row r="96" spans="11:17" x14ac:dyDescent="0.25">
      <c r="K96" s="37">
        <v>92</v>
      </c>
      <c r="L96" s="37" t="s">
        <v>144</v>
      </c>
      <c r="M96" s="58">
        <v>8.1659478616487888</v>
      </c>
      <c r="O96" s="89"/>
      <c r="P96" s="90"/>
      <c r="Q96" s="27"/>
    </row>
    <row r="97" spans="11:17" x14ac:dyDescent="0.25">
      <c r="K97" s="37">
        <v>93</v>
      </c>
      <c r="L97" s="37" t="s">
        <v>145</v>
      </c>
      <c r="M97" s="58">
        <v>13.968983294259816</v>
      </c>
      <c r="O97" s="89"/>
      <c r="P97" s="90"/>
      <c r="Q97" s="27"/>
    </row>
    <row r="98" spans="11:17" x14ac:dyDescent="0.25">
      <c r="K98" s="37">
        <v>94</v>
      </c>
      <c r="L98" s="37" t="s">
        <v>146</v>
      </c>
      <c r="M98" s="58">
        <v>9.1677657308567166</v>
      </c>
      <c r="O98" s="89"/>
      <c r="P98" s="90"/>
      <c r="Q98" s="27"/>
    </row>
    <row r="99" spans="11:17" x14ac:dyDescent="0.25">
      <c r="K99" s="37">
        <v>95</v>
      </c>
      <c r="L99" s="37" t="s">
        <v>147</v>
      </c>
      <c r="M99" s="58">
        <v>10.840452029543931</v>
      </c>
      <c r="O99" s="89"/>
      <c r="P99" s="90"/>
      <c r="Q99" s="27"/>
    </row>
    <row r="100" spans="11:17" x14ac:dyDescent="0.25">
      <c r="K100" s="37">
        <v>971</v>
      </c>
      <c r="L100" s="37" t="s">
        <v>148</v>
      </c>
      <c r="M100" s="58">
        <v>12.242897800303115</v>
      </c>
      <c r="O100" s="89"/>
      <c r="P100" s="90"/>
      <c r="Q100" s="27"/>
    </row>
    <row r="101" spans="11:17" x14ac:dyDescent="0.25">
      <c r="K101" s="37">
        <v>972</v>
      </c>
      <c r="L101" s="37" t="s">
        <v>149</v>
      </c>
      <c r="M101" s="58">
        <v>10.967547003077712</v>
      </c>
      <c r="O101" s="89"/>
      <c r="P101" s="90"/>
      <c r="Q101" s="27"/>
    </row>
    <row r="102" spans="11:17" x14ac:dyDescent="0.25">
      <c r="K102" s="37">
        <v>973</v>
      </c>
      <c r="L102" s="37" t="s">
        <v>150</v>
      </c>
      <c r="M102" s="58">
        <v>13.902913185298164</v>
      </c>
      <c r="O102" s="89"/>
      <c r="P102" s="90"/>
      <c r="Q102" s="27"/>
    </row>
    <row r="103" spans="11:17" x14ac:dyDescent="0.25">
      <c r="K103" s="37">
        <v>974</v>
      </c>
      <c r="L103" s="37" t="s">
        <v>151</v>
      </c>
      <c r="M103" s="58">
        <v>13.186279232041473</v>
      </c>
      <c r="O103" s="89"/>
      <c r="P103" s="90"/>
      <c r="Q103" s="27"/>
    </row>
    <row r="104" spans="11:17" x14ac:dyDescent="0.25">
      <c r="K104" s="37">
        <v>976</v>
      </c>
      <c r="L104" s="37" t="s">
        <v>152</v>
      </c>
      <c r="M104" s="58">
        <v>7.2603089664815732</v>
      </c>
      <c r="O104" s="89"/>
      <c r="P104" s="90"/>
      <c r="Q104" s="27"/>
    </row>
    <row r="105" spans="11:17" x14ac:dyDescent="0.25">
      <c r="K105" s="85" t="s">
        <v>5</v>
      </c>
      <c r="L105" s="85"/>
      <c r="M105" s="38">
        <v>9.7531931602579203</v>
      </c>
      <c r="O105" s="88"/>
      <c r="P105" s="88"/>
    </row>
  </sheetData>
  <sortState ref="K4:R104">
    <sortCondition descending="1" ref="M4:M104"/>
  </sortState>
  <mergeCells count="2">
    <mergeCell ref="A33:I33"/>
    <mergeCell ref="A35:J36"/>
  </mergeCells>
  <pageMargins left="0.7" right="0.7" top="0.75" bottom="0.75" header="0.51180555555555496" footer="0.51180555555555496"/>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zoomScaleNormal="100" workbookViewId="0">
      <selection activeCell="H16" sqref="H16"/>
    </sheetView>
  </sheetViews>
  <sheetFormatPr baseColWidth="10" defaultColWidth="10.7109375" defaultRowHeight="15" x14ac:dyDescent="0.25"/>
  <cols>
    <col min="1" max="1" width="54.42578125" customWidth="1"/>
    <col min="2" max="2" width="15.42578125" customWidth="1"/>
    <col min="3" max="3" width="9.85546875" customWidth="1"/>
    <col min="4" max="4" width="12" customWidth="1"/>
    <col min="5" max="5" width="12.7109375" customWidth="1"/>
    <col min="6" max="7" width="9.28515625" customWidth="1"/>
    <col min="8" max="8" width="13.42578125" customWidth="1"/>
    <col min="9" max="9" width="19" customWidth="1"/>
    <col min="10" max="10" width="24.42578125" customWidth="1"/>
    <col min="11" max="11" width="15.85546875" customWidth="1"/>
    <col min="12" max="12" width="15" customWidth="1"/>
    <col min="13" max="13" width="12.140625" customWidth="1"/>
    <col min="14" max="14" width="11.42578125" customWidth="1"/>
    <col min="15" max="16" width="8.42578125" customWidth="1"/>
    <col min="17" max="17" width="5" customWidth="1"/>
  </cols>
  <sheetData>
    <row r="1" spans="1:9" x14ac:dyDescent="0.25">
      <c r="A1" s="1" t="s">
        <v>225</v>
      </c>
    </row>
    <row r="3" spans="1:9" ht="25.5" customHeight="1" x14ac:dyDescent="0.25">
      <c r="A3" s="39"/>
      <c r="B3" s="124" t="s">
        <v>191</v>
      </c>
      <c r="C3" s="124"/>
      <c r="D3" s="124" t="s">
        <v>153</v>
      </c>
      <c r="E3" s="124" t="s">
        <v>154</v>
      </c>
    </row>
    <row r="4" spans="1:9" x14ac:dyDescent="0.25">
      <c r="A4" s="39"/>
      <c r="B4" s="40" t="s">
        <v>3</v>
      </c>
      <c r="C4" s="40" t="s">
        <v>4</v>
      </c>
      <c r="D4" s="124"/>
      <c r="E4" s="124"/>
    </row>
    <row r="5" spans="1:9" x14ac:dyDescent="0.25">
      <c r="A5" s="41" t="s">
        <v>5</v>
      </c>
      <c r="B5" s="42">
        <f>B6+B15+B20</f>
        <v>198612</v>
      </c>
      <c r="C5" s="43">
        <v>100</v>
      </c>
      <c r="D5" s="44">
        <v>87.342480110043482</v>
      </c>
      <c r="E5" s="44">
        <v>82.903454982440408</v>
      </c>
      <c r="G5" s="68"/>
      <c r="H5" s="69"/>
      <c r="I5" s="69"/>
    </row>
    <row r="6" spans="1:9" x14ac:dyDescent="0.25">
      <c r="A6" s="45" t="s">
        <v>212</v>
      </c>
      <c r="B6" s="46">
        <f>B7+B8+B9+B10+B11+B12+B13+B14</f>
        <v>137756</v>
      </c>
      <c r="C6" s="66">
        <f>B6/$B$5*100</f>
        <v>69.359353916178279</v>
      </c>
      <c r="D6" s="46">
        <v>85.682103901577634</v>
      </c>
      <c r="E6" s="67">
        <v>81.579234218194756</v>
      </c>
      <c r="G6" s="68"/>
      <c r="H6" s="70"/>
      <c r="I6" s="69"/>
    </row>
    <row r="7" spans="1:9" x14ac:dyDescent="0.25">
      <c r="A7" s="98" t="s">
        <v>7</v>
      </c>
      <c r="B7" s="109">
        <v>145</v>
      </c>
      <c r="C7" s="110" t="s">
        <v>199</v>
      </c>
      <c r="D7" s="111">
        <v>84</v>
      </c>
      <c r="E7" s="111">
        <v>85</v>
      </c>
      <c r="G7" s="68"/>
      <c r="H7" s="70"/>
      <c r="I7" s="69"/>
    </row>
    <row r="8" spans="1:9" x14ac:dyDescent="0.25">
      <c r="A8" s="98" t="s">
        <v>8</v>
      </c>
      <c r="B8" s="99">
        <v>15</v>
      </c>
      <c r="C8" s="110" t="s">
        <v>199</v>
      </c>
      <c r="D8" s="95">
        <v>86.666666666666671</v>
      </c>
      <c r="E8" s="95">
        <v>73.333333333333329</v>
      </c>
      <c r="G8" s="68"/>
      <c r="H8" s="70"/>
      <c r="I8" s="69"/>
    </row>
    <row r="9" spans="1:9" x14ac:dyDescent="0.25">
      <c r="A9" s="98" t="s">
        <v>211</v>
      </c>
      <c r="B9" s="109">
        <v>15</v>
      </c>
      <c r="C9" s="110" t="s">
        <v>199</v>
      </c>
      <c r="D9" s="95">
        <v>80</v>
      </c>
      <c r="E9" s="95">
        <v>80</v>
      </c>
      <c r="G9" s="68"/>
      <c r="H9" s="70"/>
      <c r="I9" s="69"/>
    </row>
    <row r="10" spans="1:9" x14ac:dyDescent="0.25">
      <c r="A10" s="91" t="s">
        <v>207</v>
      </c>
      <c r="B10" s="112">
        <v>4926</v>
      </c>
      <c r="C10" s="110">
        <f t="shared" ref="C10:C24" si="0">B10/$B$5*100</f>
        <v>2.4802126759712406</v>
      </c>
      <c r="D10" s="95">
        <v>92.691839220462839</v>
      </c>
      <c r="E10" s="95">
        <v>81.262687779131141</v>
      </c>
      <c r="G10" s="68"/>
      <c r="H10" s="70"/>
      <c r="I10" s="69"/>
    </row>
    <row r="11" spans="1:9" x14ac:dyDescent="0.25">
      <c r="A11" s="91" t="s">
        <v>208</v>
      </c>
      <c r="B11" s="112">
        <v>49683</v>
      </c>
      <c r="C11" s="110">
        <f t="shared" si="0"/>
        <v>25.015104827502871</v>
      </c>
      <c r="D11" s="95">
        <v>87.951613227864669</v>
      </c>
      <c r="E11" s="95">
        <v>80.409798120081305</v>
      </c>
      <c r="G11" s="68"/>
      <c r="H11" s="70"/>
      <c r="I11" s="69"/>
    </row>
    <row r="12" spans="1:9" x14ac:dyDescent="0.25">
      <c r="A12" s="91" t="s">
        <v>209</v>
      </c>
      <c r="B12" s="112">
        <v>82801</v>
      </c>
      <c r="C12" s="110">
        <f t="shared" si="0"/>
        <v>41.689827402171062</v>
      </c>
      <c r="D12" s="95">
        <v>83.907199188415603</v>
      </c>
      <c r="E12" s="95">
        <v>82.303353824229177</v>
      </c>
      <c r="G12" s="68"/>
      <c r="H12" s="70"/>
      <c r="I12" s="69"/>
    </row>
    <row r="13" spans="1:9" x14ac:dyDescent="0.25">
      <c r="A13" s="91" t="s">
        <v>210</v>
      </c>
      <c r="B13" s="112">
        <v>75</v>
      </c>
      <c r="C13" s="110" t="s">
        <v>199</v>
      </c>
      <c r="D13" s="95">
        <v>96</v>
      </c>
      <c r="E13" s="95">
        <v>73.333333333333329</v>
      </c>
      <c r="G13" s="68"/>
      <c r="H13" s="70"/>
      <c r="I13" s="69"/>
    </row>
    <row r="14" spans="1:9" x14ac:dyDescent="0.25">
      <c r="A14" s="91" t="s">
        <v>193</v>
      </c>
      <c r="B14" s="112">
        <v>96</v>
      </c>
      <c r="C14" s="110" t="s">
        <v>199</v>
      </c>
      <c r="D14" s="95">
        <v>75</v>
      </c>
      <c r="E14" s="95">
        <v>86.458333333333343</v>
      </c>
      <c r="G14" s="68"/>
      <c r="H14" s="70"/>
      <c r="I14" s="69"/>
    </row>
    <row r="15" spans="1:9" x14ac:dyDescent="0.25">
      <c r="A15" s="45" t="s">
        <v>9</v>
      </c>
      <c r="B15" s="46">
        <f>B16+B17+B18+B19</f>
        <v>7653</v>
      </c>
      <c r="C15" s="64">
        <f t="shared" si="0"/>
        <v>3.853241495982116</v>
      </c>
      <c r="D15" s="65">
        <v>98.575721939108846</v>
      </c>
      <c r="E15" s="46">
        <v>82.346792107670197</v>
      </c>
      <c r="G15" s="68"/>
      <c r="H15" s="70"/>
      <c r="I15" s="69"/>
    </row>
    <row r="16" spans="1:9" x14ac:dyDescent="0.25">
      <c r="A16" s="98" t="s">
        <v>10</v>
      </c>
      <c r="B16" s="99">
        <v>6279</v>
      </c>
      <c r="C16" s="110">
        <f t="shared" si="0"/>
        <v>3.1614403963506739</v>
      </c>
      <c r="D16" s="95">
        <v>98.917025003981536</v>
      </c>
      <c r="E16" s="102">
        <v>81.366459627329192</v>
      </c>
      <c r="G16" s="68"/>
      <c r="H16" s="70"/>
      <c r="I16" s="69"/>
    </row>
    <row r="17" spans="1:9" x14ac:dyDescent="0.25">
      <c r="A17" s="98" t="s">
        <v>198</v>
      </c>
      <c r="B17" s="99">
        <v>1163</v>
      </c>
      <c r="C17" s="110">
        <f t="shared" si="0"/>
        <v>0.58556381286125714</v>
      </c>
      <c r="D17" s="95">
        <v>97.506448839208943</v>
      </c>
      <c r="E17" s="102">
        <v>86.328460877042133</v>
      </c>
      <c r="G17" s="68"/>
      <c r="H17" s="70"/>
      <c r="I17" s="69"/>
    </row>
    <row r="18" spans="1:9" x14ac:dyDescent="0.25">
      <c r="A18" s="98" t="s">
        <v>197</v>
      </c>
      <c r="B18" s="99">
        <v>83</v>
      </c>
      <c r="C18" s="110" t="s">
        <v>199</v>
      </c>
      <c r="D18" s="95">
        <v>96.385542168674704</v>
      </c>
      <c r="E18" s="102">
        <v>90.361445783132538</v>
      </c>
      <c r="G18" s="68"/>
      <c r="H18" s="70"/>
      <c r="I18" s="69"/>
    </row>
    <row r="19" spans="1:9" x14ac:dyDescent="0.25">
      <c r="A19" s="113" t="s">
        <v>195</v>
      </c>
      <c r="B19" s="99">
        <v>128</v>
      </c>
      <c r="C19" s="110" t="s">
        <v>199</v>
      </c>
      <c r="D19" s="114">
        <v>92.96875</v>
      </c>
      <c r="E19" s="115">
        <v>89.0625</v>
      </c>
      <c r="G19" s="68"/>
      <c r="H19" s="70"/>
      <c r="I19" s="69"/>
    </row>
    <row r="20" spans="1:9" x14ac:dyDescent="0.25">
      <c r="A20" s="45" t="s">
        <v>11</v>
      </c>
      <c r="B20" s="46">
        <f>B21+B25+B26+B27</f>
        <v>53203</v>
      </c>
      <c r="C20" s="64">
        <f t="shared" si="0"/>
        <v>26.787404587839607</v>
      </c>
      <c r="D20" s="65">
        <v>90.021239403793018</v>
      </c>
      <c r="E20" s="46">
        <v>86.408661165723728</v>
      </c>
      <c r="G20" s="68"/>
      <c r="H20" s="70"/>
      <c r="I20" s="69"/>
    </row>
    <row r="21" spans="1:9" x14ac:dyDescent="0.25">
      <c r="A21" s="98" t="s">
        <v>12</v>
      </c>
      <c r="B21" s="99">
        <v>26752</v>
      </c>
      <c r="C21" s="110">
        <f t="shared" si="0"/>
        <v>13.469478178559202</v>
      </c>
      <c r="D21" s="95">
        <v>88.839486717694726</v>
      </c>
      <c r="E21" s="102">
        <v>88.586222422332284</v>
      </c>
      <c r="G21" s="68"/>
      <c r="H21" s="70"/>
      <c r="I21" s="69"/>
    </row>
    <row r="22" spans="1:9" x14ac:dyDescent="0.25">
      <c r="A22" s="116" t="s">
        <v>201</v>
      </c>
      <c r="B22" s="99">
        <v>17115</v>
      </c>
      <c r="C22" s="110">
        <f t="shared" si="0"/>
        <v>8.6173040903872877</v>
      </c>
      <c r="D22" s="95">
        <v>89.780893952673097</v>
      </c>
      <c r="E22" s="102">
        <v>88.44288635699678</v>
      </c>
      <c r="G22" s="69"/>
      <c r="H22" s="69"/>
      <c r="I22" s="69"/>
    </row>
    <row r="23" spans="1:9" x14ac:dyDescent="0.25">
      <c r="A23" s="116" t="s">
        <v>202</v>
      </c>
      <c r="B23" s="99">
        <v>8984</v>
      </c>
      <c r="C23" s="110">
        <f t="shared" si="0"/>
        <v>4.5233923428594451</v>
      </c>
      <c r="D23" s="95">
        <v>90.037845057880673</v>
      </c>
      <c r="E23" s="102">
        <v>91.228851291184327</v>
      </c>
      <c r="G23" s="69"/>
      <c r="H23" s="69"/>
      <c r="I23" s="69"/>
    </row>
    <row r="24" spans="1:9" x14ac:dyDescent="0.25">
      <c r="A24" s="116" t="s">
        <v>203</v>
      </c>
      <c r="B24" s="99">
        <v>653</v>
      </c>
      <c r="C24" s="110">
        <f t="shared" si="0"/>
        <v>0.32878174531246857</v>
      </c>
      <c r="D24" s="95">
        <v>64.165390505359881</v>
      </c>
      <c r="E24" s="102">
        <v>92.343032159264922</v>
      </c>
      <c r="G24" s="69"/>
      <c r="H24" s="69"/>
      <c r="I24" s="69"/>
    </row>
    <row r="25" spans="1:9" x14ac:dyDescent="0.25">
      <c r="A25" s="98" t="s">
        <v>155</v>
      </c>
      <c r="B25" s="99">
        <v>23960</v>
      </c>
      <c r="C25" s="110">
        <f>B25/$B$5*100</f>
        <v>12.063722232292108</v>
      </c>
      <c r="D25" s="95">
        <v>93.405676126878134</v>
      </c>
      <c r="E25" s="102">
        <v>82.533388981636051</v>
      </c>
      <c r="G25" s="68"/>
      <c r="H25" s="70"/>
      <c r="I25" s="69"/>
    </row>
    <row r="26" spans="1:9" x14ac:dyDescent="0.25">
      <c r="A26" s="98" t="s">
        <v>156</v>
      </c>
      <c r="B26" s="99">
        <v>994</v>
      </c>
      <c r="C26" s="110">
        <f>B26/$B$5*100</f>
        <v>0.50047328459508988</v>
      </c>
      <c r="D26" s="95">
        <v>38.229376257545269</v>
      </c>
      <c r="E26" s="102">
        <v>90.442655935613686</v>
      </c>
      <c r="G26" s="68"/>
      <c r="H26" s="70"/>
      <c r="I26" s="69"/>
    </row>
    <row r="27" spans="1:9" x14ac:dyDescent="0.25">
      <c r="A27" s="117" t="s">
        <v>206</v>
      </c>
      <c r="B27" s="109">
        <v>1497</v>
      </c>
      <c r="C27" s="110">
        <f>B27/$B$5*100</f>
        <v>0.75373089239320878</v>
      </c>
      <c r="D27" s="102">
        <v>89.199503864135096</v>
      </c>
      <c r="E27" s="102">
        <v>91.19358839805362</v>
      </c>
      <c r="G27" s="68"/>
      <c r="H27" s="70"/>
      <c r="I27" s="69"/>
    </row>
    <row r="28" spans="1:9" x14ac:dyDescent="0.25">
      <c r="A28" s="116" t="s">
        <v>205</v>
      </c>
      <c r="B28" s="109">
        <v>1440</v>
      </c>
      <c r="C28" s="110">
        <f>B28/$B$5*100</f>
        <v>0.72503172013775607</v>
      </c>
      <c r="D28" s="102">
        <v>84.236111111111114</v>
      </c>
      <c r="E28" s="102">
        <v>91.111111111111114</v>
      </c>
      <c r="G28" s="68"/>
      <c r="H28" s="70"/>
      <c r="I28" s="69"/>
    </row>
    <row r="29" spans="1:9" x14ac:dyDescent="0.25">
      <c r="G29" s="69"/>
      <c r="H29" s="69"/>
      <c r="I29" s="69"/>
    </row>
    <row r="30" spans="1:9" x14ac:dyDescent="0.25">
      <c r="A30" s="1" t="s">
        <v>218</v>
      </c>
      <c r="G30" s="69"/>
      <c r="H30" s="69"/>
      <c r="I30" s="69"/>
    </row>
    <row r="31" spans="1:9" x14ac:dyDescent="0.25">
      <c r="A31" s="18" t="s">
        <v>215</v>
      </c>
      <c r="G31" s="69"/>
      <c r="H31" s="69"/>
      <c r="I31" s="69"/>
    </row>
    <row r="32" spans="1:9" x14ac:dyDescent="0.25">
      <c r="A32" s="1" t="s">
        <v>222</v>
      </c>
      <c r="G32" s="69"/>
      <c r="H32" s="69"/>
      <c r="I32" s="69"/>
    </row>
    <row r="33" spans="7:16" x14ac:dyDescent="0.25">
      <c r="G33" s="69"/>
      <c r="H33" s="69"/>
      <c r="I33" s="69"/>
    </row>
    <row r="34" spans="7:16" x14ac:dyDescent="0.25">
      <c r="G34" s="69"/>
      <c r="H34" s="69"/>
      <c r="I34" s="69"/>
      <c r="P34" t="s">
        <v>184</v>
      </c>
    </row>
  </sheetData>
  <mergeCells count="3">
    <mergeCell ref="B3:C3"/>
    <mergeCell ref="D3:D4"/>
    <mergeCell ref="E3:E4"/>
  </mergeCells>
  <pageMargins left="0.7" right="0.7" top="0.75" bottom="0.75" header="0.51180555555555496" footer="0.51180555555555496"/>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zoomScaleNormal="100" workbookViewId="0">
      <selection activeCell="A23" sqref="A23"/>
    </sheetView>
  </sheetViews>
  <sheetFormatPr baseColWidth="10" defaultColWidth="10.7109375" defaultRowHeight="15" x14ac:dyDescent="0.25"/>
  <sheetData>
    <row r="1" spans="1:12" x14ac:dyDescent="0.25">
      <c r="A1" s="1" t="s">
        <v>226</v>
      </c>
    </row>
    <row r="2" spans="1:12" x14ac:dyDescent="0.25">
      <c r="B2" s="27"/>
    </row>
    <row r="3" spans="1:12" x14ac:dyDescent="0.25">
      <c r="A3" s="19"/>
      <c r="B3" s="26" t="s">
        <v>157</v>
      </c>
      <c r="C3" s="26" t="s">
        <v>158</v>
      </c>
      <c r="D3" s="26" t="s">
        <v>159</v>
      </c>
      <c r="E3" s="26" t="s">
        <v>160</v>
      </c>
      <c r="F3" s="26" t="s">
        <v>161</v>
      </c>
      <c r="G3" s="26" t="s">
        <v>162</v>
      </c>
      <c r="H3" s="26" t="s">
        <v>163</v>
      </c>
      <c r="I3" s="26" t="s">
        <v>164</v>
      </c>
      <c r="J3" s="26" t="s">
        <v>165</v>
      </c>
      <c r="K3" s="26" t="s">
        <v>166</v>
      </c>
      <c r="L3" s="26" t="s">
        <v>167</v>
      </c>
    </row>
    <row r="4" spans="1:12" x14ac:dyDescent="0.25">
      <c r="A4" s="19" t="s">
        <v>168</v>
      </c>
      <c r="B4" s="24">
        <v>5.7405920804731396</v>
      </c>
      <c r="C4" s="24">
        <v>13.314847884139649</v>
      </c>
      <c r="D4" s="24">
        <v>15.502793296089385</v>
      </c>
      <c r="E4" s="24">
        <v>17.267648552564754</v>
      </c>
      <c r="F4" s="24">
        <v>15.891888792411409</v>
      </c>
      <c r="G4" s="24">
        <v>12.233981552777733</v>
      </c>
      <c r="H4" s="24">
        <v>8.1271809826504366</v>
      </c>
      <c r="I4" s="24">
        <v>5.3854912433034619</v>
      </c>
      <c r="J4" s="24">
        <v>2.9030619767689512</v>
      </c>
      <c r="K4" s="24">
        <v>1.5371319975753206</v>
      </c>
      <c r="L4" s="24">
        <v>2.0953816412457611</v>
      </c>
    </row>
    <row r="5" spans="1:12" x14ac:dyDescent="0.25">
      <c r="A5" s="19" t="s">
        <v>169</v>
      </c>
      <c r="B5" s="24">
        <v>3.1274720734429398</v>
      </c>
      <c r="C5" s="24">
        <v>10.271228970055475</v>
      </c>
      <c r="D5" s="24">
        <v>14.172129371633572</v>
      </c>
      <c r="E5" s="24">
        <v>17.138365572110224</v>
      </c>
      <c r="F5" s="24">
        <v>16.965037008671466</v>
      </c>
      <c r="G5" s="24">
        <v>13.361415247874961</v>
      </c>
      <c r="H5" s="24">
        <v>9.5728760952702476</v>
      </c>
      <c r="I5" s="24">
        <v>6.6378793451808109</v>
      </c>
      <c r="J5" s="24">
        <v>3.8908231595177032</v>
      </c>
      <c r="K5" s="24">
        <v>2.1882731134143207</v>
      </c>
      <c r="L5" s="24">
        <v>2.6745000428282784</v>
      </c>
    </row>
    <row r="6" spans="1:12" x14ac:dyDescent="0.25">
      <c r="B6" s="27"/>
      <c r="E6" s="27"/>
    </row>
    <row r="7" spans="1:12" x14ac:dyDescent="0.25">
      <c r="B7" s="27"/>
      <c r="E7" s="27"/>
    </row>
    <row r="23" spans="1:13" x14ac:dyDescent="0.25">
      <c r="A23" s="1" t="s">
        <v>219</v>
      </c>
    </row>
    <row r="24" spans="1:13" x14ac:dyDescent="0.25">
      <c r="A24" s="18" t="s">
        <v>215</v>
      </c>
    </row>
    <row r="25" spans="1:13" x14ac:dyDescent="0.25">
      <c r="A25" s="1" t="s">
        <v>223</v>
      </c>
    </row>
    <row r="26" spans="1:13" x14ac:dyDescent="0.25">
      <c r="M26" s="47"/>
    </row>
    <row r="27" spans="1:13" x14ac:dyDescent="0.25">
      <c r="M27" s="47"/>
    </row>
    <row r="28" spans="1:13" x14ac:dyDescent="0.25">
      <c r="M28" s="47"/>
    </row>
    <row r="29" spans="1:13" x14ac:dyDescent="0.25">
      <c r="M29" s="47"/>
    </row>
    <row r="30" spans="1:13" x14ac:dyDescent="0.25">
      <c r="M30" s="47"/>
    </row>
    <row r="31" spans="1:13" x14ac:dyDescent="0.25">
      <c r="M31" s="47"/>
    </row>
    <row r="32" spans="1:13" x14ac:dyDescent="0.25">
      <c r="M32" s="47"/>
    </row>
    <row r="33" spans="13:13" x14ac:dyDescent="0.25">
      <c r="M33" s="47"/>
    </row>
    <row r="34" spans="13:13" x14ac:dyDescent="0.25">
      <c r="M34" s="47"/>
    </row>
    <row r="35" spans="13:13" x14ac:dyDescent="0.25">
      <c r="M35" s="47"/>
    </row>
    <row r="36" spans="13:13" x14ac:dyDescent="0.25">
      <c r="M36" s="47"/>
    </row>
    <row r="37" spans="13:13" x14ac:dyDescent="0.25">
      <c r="M37" s="47"/>
    </row>
    <row r="38" spans="13:13" x14ac:dyDescent="0.25">
      <c r="M38" s="47"/>
    </row>
    <row r="39" spans="13:13" x14ac:dyDescent="0.25">
      <c r="M39" s="47"/>
    </row>
    <row r="40" spans="13:13" x14ac:dyDescent="0.25">
      <c r="M40" s="47"/>
    </row>
    <row r="41" spans="13:13" x14ac:dyDescent="0.25">
      <c r="M41" s="47"/>
    </row>
    <row r="42" spans="13:13" x14ac:dyDescent="0.25">
      <c r="M42" s="47"/>
    </row>
    <row r="43" spans="13:13" x14ac:dyDescent="0.25">
      <c r="M43" s="47"/>
    </row>
    <row r="44" spans="13:13" x14ac:dyDescent="0.25">
      <c r="M44" s="47"/>
    </row>
    <row r="45" spans="13:13" x14ac:dyDescent="0.25">
      <c r="M45" s="47"/>
    </row>
    <row r="46" spans="13:13" x14ac:dyDescent="0.25">
      <c r="M46" s="47"/>
    </row>
    <row r="47" spans="13:13" x14ac:dyDescent="0.25">
      <c r="M47" s="47"/>
    </row>
    <row r="48" spans="13:13" x14ac:dyDescent="0.25">
      <c r="M48" s="47"/>
    </row>
    <row r="49" spans="13:13" x14ac:dyDescent="0.25">
      <c r="M49" s="47"/>
    </row>
  </sheetData>
  <pageMargins left="0.7" right="0.7" top="0.75" bottom="0.75" header="0.51180555555555496" footer="0.51180555555555496"/>
  <pageSetup paperSize="9"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election activeCell="A9" sqref="A9:A14"/>
    </sheetView>
  </sheetViews>
  <sheetFormatPr baseColWidth="10" defaultRowHeight="15" x14ac:dyDescent="0.25"/>
  <cols>
    <col min="1" max="1" width="16.5703125" style="74" customWidth="1"/>
    <col min="2" max="2" width="38.7109375" style="74" customWidth="1"/>
    <col min="3" max="3" width="50.7109375" style="74" customWidth="1"/>
    <col min="4" max="4" width="40.28515625" style="74" customWidth="1"/>
    <col min="5" max="16384" width="11.42578125" style="74"/>
  </cols>
  <sheetData>
    <row r="1" spans="1:3" x14ac:dyDescent="0.25">
      <c r="A1" s="73" t="s">
        <v>230</v>
      </c>
    </row>
    <row r="2" spans="1:3" x14ac:dyDescent="0.25">
      <c r="A2" s="73"/>
    </row>
    <row r="3" spans="1:3" x14ac:dyDescent="0.25">
      <c r="A3" s="73" t="s">
        <v>231</v>
      </c>
    </row>
    <row r="5" spans="1:3" x14ac:dyDescent="0.25">
      <c r="A5" s="125" t="s">
        <v>232</v>
      </c>
      <c r="B5" s="126"/>
      <c r="C5" s="126"/>
    </row>
    <row r="6" spans="1:3" x14ac:dyDescent="0.25">
      <c r="A6" s="127" t="s">
        <v>233</v>
      </c>
      <c r="B6" s="128" t="s">
        <v>234</v>
      </c>
      <c r="C6" s="75" t="s">
        <v>235</v>
      </c>
    </row>
    <row r="7" spans="1:3" ht="30" x14ac:dyDescent="0.25">
      <c r="A7" s="127"/>
      <c r="B7" s="128"/>
      <c r="C7" s="76" t="s">
        <v>236</v>
      </c>
    </row>
    <row r="8" spans="1:3" x14ac:dyDescent="0.25">
      <c r="A8" s="74" t="s">
        <v>237</v>
      </c>
      <c r="C8" s="77"/>
    </row>
    <row r="9" spans="1:3" x14ac:dyDescent="0.25">
      <c r="A9" s="129" t="s">
        <v>262</v>
      </c>
      <c r="B9" s="128" t="s">
        <v>238</v>
      </c>
      <c r="C9" s="75" t="s">
        <v>239</v>
      </c>
    </row>
    <row r="10" spans="1:3" x14ac:dyDescent="0.25">
      <c r="A10" s="130"/>
      <c r="B10" s="128"/>
      <c r="C10" s="75" t="s">
        <v>240</v>
      </c>
    </row>
    <row r="11" spans="1:3" x14ac:dyDescent="0.25">
      <c r="A11" s="130"/>
      <c r="B11" s="132" t="s">
        <v>241</v>
      </c>
      <c r="C11" s="75" t="s">
        <v>259</v>
      </c>
    </row>
    <row r="12" spans="1:3" x14ac:dyDescent="0.25">
      <c r="A12" s="130"/>
      <c r="B12" s="133"/>
      <c r="C12" s="75" t="s">
        <v>260</v>
      </c>
    </row>
    <row r="13" spans="1:3" x14ac:dyDescent="0.25">
      <c r="A13" s="130"/>
      <c r="B13" s="133"/>
      <c r="C13" s="75" t="s">
        <v>209</v>
      </c>
    </row>
    <row r="14" spans="1:3" x14ac:dyDescent="0.25">
      <c r="A14" s="131"/>
      <c r="B14" s="134"/>
      <c r="C14" s="75" t="s">
        <v>261</v>
      </c>
    </row>
    <row r="15" spans="1:3" x14ac:dyDescent="0.25">
      <c r="A15" s="78" t="s">
        <v>242</v>
      </c>
      <c r="B15" s="75" t="s">
        <v>193</v>
      </c>
      <c r="C15" s="75"/>
    </row>
    <row r="16" spans="1:3" x14ac:dyDescent="0.25">
      <c r="A16" s="135" t="s">
        <v>243</v>
      </c>
      <c r="B16" s="136"/>
      <c r="C16" s="137"/>
    </row>
    <row r="17" spans="1:3" x14ac:dyDescent="0.25">
      <c r="A17" s="79" t="s">
        <v>244</v>
      </c>
      <c r="B17" s="80" t="s">
        <v>245</v>
      </c>
      <c r="C17" s="80"/>
    </row>
    <row r="18" spans="1:3" x14ac:dyDescent="0.25">
      <c r="A18" s="79" t="s">
        <v>246</v>
      </c>
      <c r="B18" s="80" t="s">
        <v>196</v>
      </c>
      <c r="C18" s="80"/>
    </row>
    <row r="19" spans="1:3" x14ac:dyDescent="0.25">
      <c r="A19" s="138" t="s">
        <v>247</v>
      </c>
      <c r="B19" s="140" t="s">
        <v>194</v>
      </c>
      <c r="C19" s="80" t="s">
        <v>248</v>
      </c>
    </row>
    <row r="20" spans="1:3" x14ac:dyDescent="0.25">
      <c r="A20" s="139"/>
      <c r="B20" s="141"/>
      <c r="C20" s="80" t="s">
        <v>249</v>
      </c>
    </row>
    <row r="21" spans="1:3" x14ac:dyDescent="0.25">
      <c r="A21" s="79" t="s">
        <v>250</v>
      </c>
      <c r="B21" s="80" t="s">
        <v>195</v>
      </c>
      <c r="C21" s="80" t="s">
        <v>251</v>
      </c>
    </row>
    <row r="22" spans="1:3" x14ac:dyDescent="0.25">
      <c r="A22" s="142" t="s">
        <v>252</v>
      </c>
      <c r="B22" s="143"/>
      <c r="C22" s="144"/>
    </row>
    <row r="23" spans="1:3" x14ac:dyDescent="0.25">
      <c r="A23" s="87" t="s">
        <v>253</v>
      </c>
      <c r="B23" s="81" t="s">
        <v>155</v>
      </c>
      <c r="C23" s="82"/>
    </row>
    <row r="24" spans="1:3" ht="25.5" customHeight="1" x14ac:dyDescent="0.25">
      <c r="A24" s="145" t="s">
        <v>254</v>
      </c>
      <c r="B24" s="147" t="s">
        <v>255</v>
      </c>
      <c r="C24" s="149" t="s">
        <v>263</v>
      </c>
    </row>
    <row r="25" spans="1:3" ht="34.5" customHeight="1" x14ac:dyDescent="0.25">
      <c r="A25" s="146"/>
      <c r="B25" s="148"/>
      <c r="C25" s="150"/>
    </row>
    <row r="26" spans="1:3" x14ac:dyDescent="0.25">
      <c r="A26" s="83" t="s">
        <v>256</v>
      </c>
      <c r="B26" s="84" t="s">
        <v>264</v>
      </c>
      <c r="C26" s="84"/>
    </row>
    <row r="27" spans="1:3" x14ac:dyDescent="0.25">
      <c r="A27" s="87" t="s">
        <v>257</v>
      </c>
      <c r="B27" s="84" t="s">
        <v>265</v>
      </c>
      <c r="C27" s="84" t="s">
        <v>258</v>
      </c>
    </row>
  </sheetData>
  <mergeCells count="13">
    <mergeCell ref="A16:C16"/>
    <mergeCell ref="A19:A20"/>
    <mergeCell ref="B19:B20"/>
    <mergeCell ref="A22:C22"/>
    <mergeCell ref="A24:A25"/>
    <mergeCell ref="B24:B25"/>
    <mergeCell ref="C24:C25"/>
    <mergeCell ref="A5:C5"/>
    <mergeCell ref="A6:A7"/>
    <mergeCell ref="B6:B7"/>
    <mergeCell ref="A9:A14"/>
    <mergeCell ref="B9:B10"/>
    <mergeCell ref="B11:B1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zoomScaleNormal="100" workbookViewId="0">
      <selection activeCell="B18" sqref="B18"/>
    </sheetView>
  </sheetViews>
  <sheetFormatPr baseColWidth="10" defaultColWidth="10.7109375" defaultRowHeight="15" x14ac:dyDescent="0.25"/>
  <cols>
    <col min="1" max="1" width="20.28515625" customWidth="1"/>
    <col min="2" max="2" width="180" customWidth="1"/>
  </cols>
  <sheetData>
    <row r="1" spans="1:2" x14ac:dyDescent="0.25">
      <c r="A1" s="72" t="s">
        <v>229</v>
      </c>
    </row>
    <row r="3" spans="1:2" x14ac:dyDescent="0.25">
      <c r="A3" s="1" t="s">
        <v>171</v>
      </c>
    </row>
    <row r="4" spans="1:2" x14ac:dyDescent="0.25">
      <c r="A4" s="1" t="s">
        <v>172</v>
      </c>
    </row>
    <row r="6" spans="1:2" ht="30" x14ac:dyDescent="0.25">
      <c r="A6" s="48" t="s">
        <v>173</v>
      </c>
      <c r="B6" s="49" t="s">
        <v>174</v>
      </c>
    </row>
    <row r="7" spans="1:2" ht="15" customHeight="1" x14ac:dyDescent="0.25">
      <c r="A7" s="151" t="s">
        <v>175</v>
      </c>
      <c r="B7" s="50" t="s">
        <v>176</v>
      </c>
    </row>
    <row r="8" spans="1:2" x14ac:dyDescent="0.25">
      <c r="A8" s="151"/>
      <c r="B8" s="50" t="s">
        <v>177</v>
      </c>
    </row>
    <row r="9" spans="1:2" x14ac:dyDescent="0.25">
      <c r="A9" s="151"/>
      <c r="B9" s="50" t="s">
        <v>178</v>
      </c>
    </row>
    <row r="10" spans="1:2" ht="30" x14ac:dyDescent="0.25">
      <c r="A10" s="151"/>
      <c r="B10" s="51" t="s">
        <v>179</v>
      </c>
    </row>
    <row r="11" spans="1:2" x14ac:dyDescent="0.25">
      <c r="A11" s="151"/>
      <c r="B11" s="50" t="s">
        <v>180</v>
      </c>
    </row>
    <row r="12" spans="1:2" ht="45" x14ac:dyDescent="0.25">
      <c r="A12" s="52" t="s">
        <v>181</v>
      </c>
      <c r="B12" s="53" t="s">
        <v>182</v>
      </c>
    </row>
    <row r="14" spans="1:2" x14ac:dyDescent="0.25">
      <c r="A14" s="1" t="s">
        <v>183</v>
      </c>
    </row>
  </sheetData>
  <mergeCells count="1">
    <mergeCell ref="A7:A11"/>
  </mergeCells>
  <pageMargins left="0.7" right="0.7" top="0.75" bottom="0.75" header="0.51180555555555496" footer="0.51180555555555496"/>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Figure 1</vt:lpstr>
      <vt:lpstr>Figure 2</vt:lpstr>
      <vt:lpstr>Figure 3</vt:lpstr>
      <vt:lpstr>Figure 4</vt:lpstr>
      <vt:lpstr>Figure 5</vt:lpstr>
      <vt:lpstr>Figure 6</vt:lpstr>
      <vt:lpstr>Figure 7</vt:lpstr>
      <vt:lpstr>Figure complémentaire 1</vt:lpstr>
      <vt:lpstr>Figure complémentaire 2</vt:lpstr>
      <vt:lpstr>Figure complémentaire 3</vt:lpstr>
      <vt:lpstr>Figure complémentaire 4</vt:lpstr>
      <vt:lpstr>Figure complémentaire 5</vt:lpstr>
    </vt:vector>
  </TitlesOfParts>
  <Company>DSIC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MATINET Béryl</dc:creator>
  <dc:description/>
  <cp:lastModifiedBy>BERSON Cecile</cp:lastModifiedBy>
  <cp:revision>1</cp:revision>
  <dcterms:created xsi:type="dcterms:W3CDTF">2022-12-14T14:30:02Z</dcterms:created>
  <dcterms:modified xsi:type="dcterms:W3CDTF">2023-11-10T13:52:37Z</dcterms:modified>
  <dc:language>fr-FR</dc:language>
</cp:coreProperties>
</file>