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-sdres-sas02\SSMSI\Partage\BILAN STAT 2019\POUR MISE EN LIGNE\Fichiers excel\"/>
    </mc:Choice>
  </mc:AlternateContent>
  <bookViews>
    <workbookView xWindow="0" yWindow="0" windowWidth="28800" windowHeight="12375"/>
  </bookViews>
  <sheets>
    <sheet name="fig1" sheetId="2" r:id="rId1"/>
    <sheet name="fig2" sheetId="1" r:id="rId2"/>
    <sheet name="fig3" sheetId="3" r:id="rId3"/>
    <sheet name="fig4" sheetId="4" r:id="rId4"/>
    <sheet name="fig5" sheetId="5" r:id="rId5"/>
    <sheet name="fig6" sheetId="6" r:id="rId6"/>
    <sheet name="fig7" sheetId="7" r:id="rId7"/>
  </sheets>
  <externalReferences>
    <externalReference r:id="rId8"/>
    <externalReference r:id="rId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  <c r="B9" i="6"/>
  <c r="D8" i="6"/>
  <c r="D7" i="6"/>
  <c r="E7" i="6" s="1"/>
  <c r="D6" i="6"/>
  <c r="E6" i="6" s="1"/>
  <c r="D5" i="6"/>
  <c r="D4" i="6"/>
  <c r="D3" i="6"/>
  <c r="E3" i="6" s="1"/>
  <c r="B12" i="3"/>
  <c r="I12" i="3"/>
  <c r="L12" i="3" s="1"/>
  <c r="H12" i="3"/>
  <c r="G12" i="3"/>
  <c r="F12" i="3"/>
  <c r="E12" i="3"/>
  <c r="D12" i="3"/>
  <c r="C12" i="3"/>
  <c r="L11" i="3"/>
  <c r="K11" i="3"/>
  <c r="L10" i="3"/>
  <c r="K10" i="3"/>
  <c r="L9" i="3"/>
  <c r="K9" i="3"/>
  <c r="J9" i="3"/>
  <c r="L8" i="3"/>
  <c r="K8" i="3"/>
  <c r="J8" i="3"/>
  <c r="L7" i="3"/>
  <c r="K7" i="3"/>
  <c r="L6" i="3"/>
  <c r="K6" i="3"/>
  <c r="J6" i="3"/>
  <c r="L5" i="3"/>
  <c r="K5" i="3"/>
  <c r="J5" i="3"/>
  <c r="E5" i="6" l="1"/>
  <c r="D9" i="6"/>
  <c r="F5" i="6" s="1"/>
  <c r="E8" i="6"/>
  <c r="E4" i="6"/>
  <c r="A75" i="4"/>
  <c r="J11" i="3"/>
  <c r="K12" i="3"/>
  <c r="J12" i="3"/>
  <c r="J7" i="3"/>
  <c r="J10" i="3"/>
  <c r="E9" i="6" l="1"/>
  <c r="G9" i="6" s="1"/>
  <c r="F8" i="6"/>
  <c r="F6" i="6"/>
  <c r="F3" i="6"/>
  <c r="F9" i="6"/>
  <c r="F7" i="6"/>
  <c r="F4" i="6"/>
  <c r="A86" i="4"/>
</calcChain>
</file>

<file path=xl/sharedStrings.xml><?xml version="1.0" encoding="utf-8"?>
<sst xmlns="http://schemas.openxmlformats.org/spreadsheetml/2006/main" count="94" uniqueCount="82">
  <si>
    <t>Année</t>
  </si>
  <si>
    <t>Trimestre</t>
  </si>
  <si>
    <t>évolution trimestrielle (%)</t>
  </si>
  <si>
    <r>
      <t>2</t>
    </r>
    <r>
      <rPr>
        <b/>
        <sz val="10"/>
        <color rgb="FF242021"/>
        <rFont val="PalatinoLinotype-Bold"/>
      </rPr>
      <t>. Escroqueries enregistrées, évolution trimestrielle</t>
    </r>
  </si>
  <si>
    <r>
      <t xml:space="preserve">*Données corrigées des variations saisonnières et des effets de jours ouvrables (CVS-CJO), voir </t>
    </r>
    <r>
      <rPr>
        <i/>
        <sz val="8"/>
        <color rgb="FF2B59A8"/>
        <rFont val="PalatinoLinotype-Italic"/>
      </rPr>
      <t>définitions</t>
    </r>
    <r>
      <rPr>
        <sz val="8"/>
        <color rgb="FF242021"/>
        <rFont val="PalatinoLinotype-Roman"/>
      </rPr>
      <t>.</t>
    </r>
  </si>
  <si>
    <t>Champ : France métropolitaine.</t>
  </si>
  <si>
    <t>Sources : SSMSI, bases des crimes et délits enregistrés par la police et la gendarmerie.</t>
  </si>
  <si>
    <t>années</t>
  </si>
  <si>
    <t>Nombre de victimes d’escroqueries et infractions assimilées</t>
  </si>
  <si>
    <r>
      <t>1</t>
    </r>
    <r>
      <rPr>
        <b/>
        <sz val="10"/>
        <color rgb="FF242021"/>
        <rFont val="PalatinoLinotype-Bold"/>
      </rPr>
      <t>. Victimes d’escroqueries enregistrées par les services</t>
    </r>
  </si>
  <si>
    <t>Sources : SSMSI, bases des victimes de crimes et délits.</t>
  </si>
  <si>
    <t>% de 2019</t>
  </si>
  <si>
    <t>variation 2018-2019</t>
  </si>
  <si>
    <t>Evolution moyenne annuelle</t>
  </si>
  <si>
    <t>Falsifications et usages de chèques volés</t>
  </si>
  <si>
    <t>Falsifications et usages de cartes de crédit</t>
  </si>
  <si>
    <t>Escroqueries et abus de confiance</t>
  </si>
  <si>
    <t>Infractions à la législation sur les chèques</t>
  </si>
  <si>
    <t>Faux en écriture publique et authentique</t>
  </si>
  <si>
    <t>Autres faux en écriture</t>
  </si>
  <si>
    <t>Fausse monnaie</t>
  </si>
  <si>
    <t>TOTAL</t>
  </si>
  <si>
    <r>
      <t>3</t>
    </r>
    <r>
      <rPr>
        <b/>
        <sz val="10"/>
        <color rgb="FF242021"/>
        <rFont val="PalatinoLinotype-Bold"/>
      </rPr>
      <t>. Nombre de victimes d’escroqueries enregistrées par les services</t>
    </r>
  </si>
  <si>
    <t>de 2012 à 2019</t>
  </si>
  <si>
    <t>Note de lecture : 163 300 victimes d’escroqueries et abus de confiance ont été enregistrées en 2012 et</t>
  </si>
  <si>
    <t>des victimes d’escroqueries en 2019.</t>
  </si>
  <si>
    <t>Sources : SSMSI, base des victimes de crimes et délits 2019, estimation du nombre de victimes faite sur la base</t>
  </si>
  <si>
    <t>des années 2016 et 2017 et rétropolée sur les années antérieures.</t>
  </si>
  <si>
    <t>255 000 en 2019. La croissance moyenne sur 7 ans est de 6 %. Cette catégorie représente les deux tiers</t>
  </si>
  <si>
    <t>Taux de victimation en  ‰</t>
  </si>
  <si>
    <t>Hommes</t>
  </si>
  <si>
    <t>Femmes</t>
  </si>
  <si>
    <t>Ensemble</t>
  </si>
  <si>
    <t>18 à 19 ans</t>
  </si>
  <si>
    <t>20 à 24 ans</t>
  </si>
  <si>
    <t>25 à 29 ans</t>
  </si>
  <si>
    <t>30 à 34 ans</t>
  </si>
  <si>
    <t>35 à 39 ans</t>
  </si>
  <si>
    <t>40 à 44 ans</t>
  </si>
  <si>
    <t>45 à 49 ans</t>
  </si>
  <si>
    <t>50 à 54 ans</t>
  </si>
  <si>
    <t>55 à 59 ans</t>
  </si>
  <si>
    <t>60 à 64 ans</t>
  </si>
  <si>
    <t>65 à 69 ans</t>
  </si>
  <si>
    <t>70 à 74 ans</t>
  </si>
  <si>
    <t>75 ans et plus</t>
  </si>
  <si>
    <r>
      <t>4</t>
    </r>
    <r>
      <rPr>
        <b/>
        <sz val="10"/>
        <color rgb="FF242021"/>
        <rFont val="PalatinoLinotype-Bold"/>
      </rPr>
      <t>. Part des victimes d’escroqueries pour 1 000 habitants de même sexe et âge en 2019</t>
    </r>
  </si>
  <si>
    <t>Note de lecture : Sur 1 000 personnes âgées de 20 à24 ans, 8,5 ont été enregistrées par les forces de</t>
  </si>
  <si>
    <t>sécurité comme victimes d’escroqueries en 2019.</t>
  </si>
  <si>
    <t>Sources : SSMSI, base des victimes de crimes et délits 2019; Insee, recensement de la population.</t>
  </si>
  <si>
    <t>France</t>
  </si>
  <si>
    <t>UE28 hors France</t>
  </si>
  <si>
    <t>Europe hors UE28</t>
  </si>
  <si>
    <t>Afrique</t>
  </si>
  <si>
    <t>Asie</t>
  </si>
  <si>
    <t>Autre</t>
  </si>
  <si>
    <r>
      <t>5</t>
    </r>
    <r>
      <rPr>
        <b/>
        <sz val="10"/>
        <color rgb="FF242021"/>
        <rFont val="PalatinoLinotype-Bold"/>
      </rPr>
      <t>. Nationalité des personnes victimes d’escroqueries enregistrées en 2019</t>
    </r>
  </si>
  <si>
    <t xml:space="preserve"> </t>
  </si>
  <si>
    <t>Note de lecture : 92 % des personnes victimes d’escroqueries en 2019 ont une nationalité française.</t>
  </si>
  <si>
    <t>Source : SSMSI, base des victimes de crimes et délits 2019..</t>
  </si>
  <si>
    <t>Femmes mises en cause</t>
  </si>
  <si>
    <t>Hommes mis en cause</t>
  </si>
  <si>
    <t>Ensemble des mis en cause</t>
  </si>
  <si>
    <t>Part des hommes parmi les mis en cause</t>
  </si>
  <si>
    <t>Répartition des mis en cause par classes d’âges</t>
  </si>
  <si>
    <t>Répartition de la population par classes d’âges</t>
  </si>
  <si>
    <t>Moins de 13 ans</t>
  </si>
  <si>
    <t>13 à 17 ans</t>
  </si>
  <si>
    <t xml:space="preserve">18 à 29 ans </t>
  </si>
  <si>
    <t>30 à 44 ans</t>
  </si>
  <si>
    <t>45 à 59 ans</t>
  </si>
  <si>
    <t>60 ans et plus</t>
  </si>
  <si>
    <t>Total des personnes mises en cause</t>
  </si>
  <si>
    <r>
      <t>6</t>
    </r>
    <r>
      <rPr>
        <b/>
        <sz val="10"/>
        <color rgb="FF242021"/>
        <rFont val="PalatinoLinotype-Bold"/>
      </rPr>
      <t>. Âge et sexe des personnes mises en cause pour des escroqueries enregistrées en 2019</t>
    </r>
  </si>
  <si>
    <t>Note de lecture : En 2019, 69 435 personnes ont été mises en cause par les forces de sécurité pour des</t>
  </si>
  <si>
    <t>escroqueries. 68 % sont des hommes et 35 % ont entre 30 et 44 ans. 18 % de la population de France</t>
  </si>
  <si>
    <t>métropolitaine a entre 30 et 44 ans.</t>
  </si>
  <si>
    <t>Sources : SSMSI, base des mis en cause de crimes et délits 2019 ; Insee, recensement de la population.</t>
  </si>
  <si>
    <r>
      <t>7</t>
    </r>
    <r>
      <rPr>
        <b/>
        <sz val="10"/>
        <color rgb="FF242021"/>
        <rFont val="PalatinoLinotype-Bold"/>
      </rPr>
      <t>. Nationalité des personnes mises en cause pour des escroqueries enregistrées en 2019</t>
    </r>
  </si>
  <si>
    <t>Note de lecture : 87 % des personnes mises en cause par la police ou la gendarmerie en 2019 pour des</t>
  </si>
  <si>
    <t>escroqueries ont une nationalité française.</t>
  </si>
  <si>
    <t>Source : SSMSI, base des mis en cause de crimes et délits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</si>
</sst>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7" formatCode="0\ %"/>
    <numFmt numFmtId="168" formatCode="0.0%"/>
    <numFmt numFmtId="169" formatCode="0.0000"/>
    <numFmt numFmtId="170" formatCode="0__%"/>
    <numFmt numFmtId="171" formatCode="_-* #,##0.00\ _€_-;\-* #,##0.00\ _€_-;_-* &quot;-&quot;??\ _€_-;_-@_-"/>
    <numFmt numFmtId="172" formatCode="_-* #,##0\ _€_-;\-* #,##0\ _€_-;_-* &quot;-&quot;??\ _€_-;_-@_-"/>
  </numFmts>
  <fonts count="18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2B59A8"/>
      <name val="PalatinoLinotype-Bold"/>
    </font>
    <font>
      <b/>
      <sz val="10"/>
      <color rgb="FF242021"/>
      <name val="PalatinoLinotype-Bold"/>
    </font>
    <font>
      <sz val="8"/>
      <color rgb="FF242021"/>
      <name val="PalatinoLinotype-Roman"/>
    </font>
    <font>
      <i/>
      <sz val="8"/>
      <color rgb="FF2B59A8"/>
      <name val="PalatinoLinotype-Italic"/>
    </font>
    <font>
      <i/>
      <sz val="8"/>
      <color rgb="FF242021"/>
      <name val="PalatinoLinotype-Italic"/>
    </font>
    <font>
      <sz val="11"/>
      <name val="Calibri"/>
      <family val="2"/>
      <scheme val="minor"/>
    </font>
    <font>
      <sz val="8"/>
      <name val="Calibri"/>
      <family val="2"/>
    </font>
    <font>
      <i/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b/>
      <sz val="12"/>
      <name val="Calibri"/>
      <family val="2"/>
    </font>
    <font>
      <sz val="12"/>
      <name val="Calibri"/>
      <family val="2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/>
    <xf numFmtId="171" fontId="2" fillId="0" borderId="0" applyFont="0" applyFill="0" applyBorder="0" applyAlignment="0" applyProtection="0"/>
  </cellStyleXfs>
  <cellXfs count="63">
    <xf numFmtId="0" fontId="0" fillId="0" borderId="0" xfId="0"/>
    <xf numFmtId="0" fontId="5" fillId="0" borderId="0" xfId="0" applyFont="1"/>
    <xf numFmtId="0" fontId="7" fillId="0" borderId="0" xfId="0" applyFont="1"/>
    <xf numFmtId="0" fontId="9" fillId="0" borderId="0" xfId="0" applyFont="1"/>
    <xf numFmtId="0" fontId="5" fillId="2" borderId="0" xfId="0" applyFont="1" applyFill="1"/>
    <xf numFmtId="0" fontId="0" fillId="2" borderId="0" xfId="0" applyFill="1"/>
    <xf numFmtId="0" fontId="7" fillId="2" borderId="0" xfId="0" applyFont="1" applyFill="1"/>
    <xf numFmtId="0" fontId="9" fillId="2" borderId="0" xfId="0" applyFont="1" applyFill="1"/>
    <xf numFmtId="0" fontId="0" fillId="0" borderId="0" xfId="0" applyFill="1"/>
    <xf numFmtId="0" fontId="1" fillId="0" borderId="0" xfId="0" applyFont="1" applyFill="1"/>
    <xf numFmtId="1" fontId="0" fillId="0" borderId="0" xfId="0" applyNumberFormat="1" applyFill="1"/>
    <xf numFmtId="0" fontId="10" fillId="0" borderId="0" xfId="0" applyFont="1"/>
    <xf numFmtId="0" fontId="12" fillId="0" borderId="0" xfId="2" applyNumberFormat="1" applyFont="1" applyBorder="1" applyAlignment="1">
      <alignment vertical="center"/>
    </xf>
    <xf numFmtId="0" fontId="12" fillId="0" borderId="0" xfId="2" applyNumberFormat="1" applyFont="1" applyBorder="1" applyAlignment="1">
      <alignment horizontal="left" vertical="center"/>
    </xf>
    <xf numFmtId="0" fontId="10" fillId="2" borderId="0" xfId="0" applyFont="1" applyFill="1"/>
    <xf numFmtId="0" fontId="12" fillId="2" borderId="0" xfId="2" applyNumberFormat="1" applyFont="1" applyFill="1" applyBorder="1" applyAlignment="1">
      <alignment vertical="center"/>
    </xf>
    <xf numFmtId="0" fontId="13" fillId="2" borderId="0" xfId="1" applyNumberFormat="1" applyFont="1" applyFill="1" applyBorder="1"/>
    <xf numFmtId="0" fontId="12" fillId="2" borderId="0" xfId="2" applyNumberFormat="1" applyFont="1" applyFill="1" applyBorder="1" applyAlignment="1">
      <alignment horizontal="left" vertical="center"/>
    </xf>
    <xf numFmtId="0" fontId="14" fillId="2" borderId="0" xfId="2" applyNumberFormat="1" applyFont="1" applyFill="1" applyBorder="1" applyAlignment="1">
      <alignment vertical="center"/>
    </xf>
    <xf numFmtId="0" fontId="14" fillId="2" borderId="0" xfId="2" applyNumberFormat="1" applyFont="1" applyFill="1" applyBorder="1" applyAlignment="1">
      <alignment horizontal="left" vertical="center"/>
    </xf>
    <xf numFmtId="0" fontId="14" fillId="0" borderId="0" xfId="2" applyNumberFormat="1" applyFont="1" applyFill="1" applyBorder="1" applyAlignment="1">
      <alignment vertical="center"/>
    </xf>
    <xf numFmtId="0" fontId="13" fillId="0" borderId="0" xfId="2" applyNumberFormat="1" applyFont="1" applyFill="1" applyBorder="1" applyAlignment="1">
      <alignment vertical="center"/>
    </xf>
    <xf numFmtId="0" fontId="14" fillId="0" borderId="0" xfId="2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3" fontId="16" fillId="3" borderId="1" xfId="0" applyNumberFormat="1" applyFont="1" applyFill="1" applyBorder="1" applyAlignment="1">
      <alignment horizontal="right" vertical="center" wrapText="1" indent="1"/>
    </xf>
    <xf numFmtId="3" fontId="16" fillId="0" borderId="1" xfId="0" applyNumberFormat="1" applyFont="1" applyFill="1" applyBorder="1" applyAlignment="1">
      <alignment horizontal="right" vertical="center" wrapText="1" indent="1"/>
    </xf>
    <xf numFmtId="167" fontId="16" fillId="3" borderId="1" xfId="0" applyNumberFormat="1" applyFont="1" applyFill="1" applyBorder="1" applyAlignment="1">
      <alignment horizontal="right" vertical="center" wrapText="1" indent="1"/>
    </xf>
    <xf numFmtId="168" fontId="0" fillId="0" borderId="0" xfId="1" applyNumberFormat="1" applyFont="1"/>
    <xf numFmtId="0" fontId="16" fillId="3" borderId="1" xfId="0" applyFont="1" applyFill="1" applyBorder="1" applyAlignment="1">
      <alignment horizontal="right" vertical="center" wrapText="1" indent="1"/>
    </xf>
    <xf numFmtId="3" fontId="15" fillId="3" borderId="1" xfId="0" applyNumberFormat="1" applyFont="1" applyFill="1" applyBorder="1" applyAlignment="1">
      <alignment horizontal="right" vertical="center" wrapText="1" indent="1"/>
    </xf>
    <xf numFmtId="167" fontId="15" fillId="3" borderId="1" xfId="0" applyNumberFormat="1" applyFont="1" applyFill="1" applyBorder="1" applyAlignment="1">
      <alignment horizontal="right" vertical="center" wrapText="1" indent="1"/>
    </xf>
    <xf numFmtId="167" fontId="16" fillId="3" borderId="0" xfId="0" applyNumberFormat="1" applyFont="1" applyFill="1" applyBorder="1" applyAlignment="1">
      <alignment horizontal="right" vertical="center" wrapText="1" indent="1"/>
    </xf>
    <xf numFmtId="0" fontId="6" fillId="0" borderId="0" xfId="0" applyFont="1"/>
    <xf numFmtId="0" fontId="4" fillId="2" borderId="0" xfId="0" applyFont="1" applyFill="1"/>
    <xf numFmtId="0" fontId="0" fillId="2" borderId="0" xfId="0" applyFill="1" applyAlignment="1">
      <alignment horizontal="center"/>
    </xf>
    <xf numFmtId="168" fontId="0" fillId="2" borderId="0" xfId="1" applyNumberFormat="1" applyFont="1" applyFill="1"/>
    <xf numFmtId="0" fontId="6" fillId="2" borderId="0" xfId="0" applyFont="1" applyFill="1"/>
    <xf numFmtId="169" fontId="0" fillId="0" borderId="0" xfId="0" applyNumberFormat="1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 wrapText="1"/>
    </xf>
    <xf numFmtId="0" fontId="0" fillId="0" borderId="0" xfId="0" applyFill="1" applyAlignment="1">
      <alignment horizontal="left"/>
    </xf>
    <xf numFmtId="170" fontId="0" fillId="0" borderId="0" xfId="1" applyNumberFormat="1" applyFont="1" applyFill="1" applyAlignment="1">
      <alignment horizontal="left"/>
    </xf>
    <xf numFmtId="0" fontId="10" fillId="2" borderId="0" xfId="3" applyFont="1" applyFill="1" applyBorder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/>
    <xf numFmtId="0" fontId="2" fillId="2" borderId="0" xfId="0" applyFont="1" applyFill="1"/>
    <xf numFmtId="0" fontId="4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172" fontId="2" fillId="2" borderId="1" xfId="4" applyNumberFormat="1" applyFont="1" applyFill="1" applyBorder="1" applyAlignment="1">
      <alignment horizontal="center" vertical="center"/>
    </xf>
    <xf numFmtId="170" fontId="0" fillId="2" borderId="0" xfId="1" applyNumberFormat="1" applyFont="1" applyFill="1" applyAlignment="1">
      <alignment horizontal="center" vertical="center"/>
    </xf>
    <xf numFmtId="170" fontId="2" fillId="2" borderId="1" xfId="1" applyNumberFormat="1" applyFont="1" applyFill="1" applyBorder="1" applyAlignment="1">
      <alignment horizontal="center" vertical="center"/>
    </xf>
    <xf numFmtId="172" fontId="4" fillId="2" borderId="1" xfId="4" applyNumberFormat="1" applyFont="1" applyFill="1" applyBorder="1" applyAlignment="1">
      <alignment horizontal="center" vertical="center"/>
    </xf>
    <xf numFmtId="170" fontId="4" fillId="2" borderId="1" xfId="1" applyNumberFormat="1" applyFont="1" applyFill="1" applyBorder="1" applyAlignment="1">
      <alignment horizontal="center" vertical="center"/>
    </xf>
    <xf numFmtId="172" fontId="0" fillId="2" borderId="0" xfId="0" applyNumberFormat="1" applyFill="1"/>
    <xf numFmtId="0" fontId="4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170" fontId="0" fillId="0" borderId="0" xfId="1" applyNumberFormat="1" applyFont="1" applyFill="1" applyBorder="1"/>
    <xf numFmtId="0" fontId="0" fillId="0" borderId="0" xfId="0" applyFill="1" applyBorder="1" applyAlignment="1">
      <alignment horizontal="left"/>
    </xf>
  </cellXfs>
  <cellStyles count="5">
    <cellStyle name="Milliers 2" xfId="4"/>
    <cellStyle name="Normal" xfId="0" builtinId="0"/>
    <cellStyle name="Normal_TabCC9_DonnéesProd" xfId="3"/>
    <cellStyle name="Pourcentage" xfId="1" builtinId="5"/>
    <cellStyle name="Texte explicatif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964359688267935"/>
          <c:y val="4.6296296296296294E-2"/>
          <c:w val="0.82393413128592918"/>
          <c:h val="0.8416746864975212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4.8266326750109959E-3"/>
                  <c:y val="3.90776595405067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63F-4EFA-9034-F2D014C40CB5}"/>
                </c:ext>
              </c:extLst>
            </c:dLbl>
            <c:dLbl>
              <c:idx val="2"/>
              <c:layout>
                <c:manualLayout>
                  <c:x val="2.41331633750552E-3"/>
                  <c:y val="1.9538829770253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63F-4EFA-9034-F2D014C40CB5}"/>
                </c:ext>
              </c:extLst>
            </c:dLbl>
            <c:dLbl>
              <c:idx val="3"/>
              <c:layout>
                <c:manualLayout>
                  <c:x val="1.6893214362538642E-2"/>
                  <c:y val="2.44235372128166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63F-4EFA-9034-F2D014C40CB5}"/>
                </c:ext>
              </c:extLst>
            </c:dLbl>
            <c:dLbl>
              <c:idx val="4"/>
              <c:layout>
                <c:manualLayout>
                  <c:x val="-7.2399490125167375E-3"/>
                  <c:y val="5.86164893107600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63F-4EFA-9034-F2D014C40CB5}"/>
                </c:ext>
              </c:extLst>
            </c:dLbl>
            <c:dLbl>
              <c:idx val="5"/>
              <c:layout>
                <c:manualLayout>
                  <c:x val="-4.1026377737593753E-2"/>
                  <c:y val="-7.3270611638450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63F-4EFA-9034-F2D014C40CB5}"/>
                </c:ext>
              </c:extLst>
            </c:dLbl>
            <c:dLbl>
              <c:idx val="6"/>
              <c:layout>
                <c:manualLayout>
                  <c:x val="-7.2399490125165606E-3"/>
                  <c:y val="5.86164893107600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63F-4EFA-9034-F2D014C40CB5}"/>
                </c:ext>
              </c:extLst>
            </c:dLbl>
            <c:dLbl>
              <c:idx val="7"/>
              <c:layout>
                <c:manualLayout>
                  <c:x val="-5.0679643087615925E-2"/>
                  <c:y val="-3.41929520979433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63F-4EFA-9034-F2D014C40C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'fig1'!$B$20:$I$20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'fig1'!$B$21:$I$21</c:f>
              <c:numCache>
                <c:formatCode>#,##0</c:formatCode>
                <c:ptCount val="8"/>
                <c:pt idx="0">
                  <c:v>243300</c:v>
                </c:pt>
                <c:pt idx="1">
                  <c:v>264600</c:v>
                </c:pt>
                <c:pt idx="2">
                  <c:v>279200</c:v>
                </c:pt>
                <c:pt idx="3">
                  <c:v>297000</c:v>
                </c:pt>
                <c:pt idx="4">
                  <c:v>311800</c:v>
                </c:pt>
                <c:pt idx="5">
                  <c:v>319200</c:v>
                </c:pt>
                <c:pt idx="6">
                  <c:v>323100</c:v>
                </c:pt>
                <c:pt idx="7">
                  <c:v>359900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63F-4EFA-9034-F2D014C40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8995568"/>
        <c:axId val="1198991216"/>
      </c:lineChart>
      <c:catAx>
        <c:axId val="119899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8991216"/>
        <c:crosses val="autoZero"/>
        <c:auto val="1"/>
        <c:lblAlgn val="ctr"/>
        <c:lblOffset val="100"/>
        <c:noMultiLvlLbl val="0"/>
      </c:catAx>
      <c:valAx>
        <c:axId val="1198991216"/>
        <c:scaling>
          <c:orientation val="minMax"/>
          <c:min val="2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victimes</a:t>
                </a:r>
              </a:p>
            </c:rich>
          </c:tx>
          <c:layout>
            <c:manualLayout>
              <c:xMode val="edge"/>
              <c:yMode val="edge"/>
              <c:x val="2.134720819204982E-2"/>
              <c:y val="0.252829380246012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8995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'fig2'!$C$21</c:f>
              <c:strCache>
                <c:ptCount val="1"/>
                <c:pt idx="0">
                  <c:v>évolution trimestrielle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'fig2'!$A$22:$B$53</c15:sqref>
                  </c15:fullRef>
                </c:ext>
              </c:extLst>
              <c:f>'fig2'!$A$23:$B$53</c:f>
              <c:multiLvlStrCache>
                <c:ptCount val="31"/>
                <c:lvl>
                  <c:pt idx="0">
                    <c:v>2</c:v>
                  </c:pt>
                  <c:pt idx="1">
                    <c:v>3</c:v>
                  </c:pt>
                  <c:pt idx="2">
                    <c:v>4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1</c:v>
                  </c:pt>
                  <c:pt idx="12">
                    <c:v>2</c:v>
                  </c:pt>
                  <c:pt idx="13">
                    <c:v>3</c:v>
                  </c:pt>
                  <c:pt idx="14">
                    <c:v>4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4</c:v>
                  </c:pt>
                  <c:pt idx="19">
                    <c:v>1</c:v>
                  </c:pt>
                  <c:pt idx="20">
                    <c:v>2</c:v>
                  </c:pt>
                  <c:pt idx="21">
                    <c:v>3</c:v>
                  </c:pt>
                  <c:pt idx="22">
                    <c:v>4</c:v>
                  </c:pt>
                  <c:pt idx="23">
                    <c:v>1</c:v>
                  </c:pt>
                  <c:pt idx="24">
                    <c:v>2</c:v>
                  </c:pt>
                  <c:pt idx="25">
                    <c:v>3</c:v>
                  </c:pt>
                  <c:pt idx="26">
                    <c:v>4</c:v>
                  </c:pt>
                  <c:pt idx="27">
                    <c:v>1</c:v>
                  </c:pt>
                  <c:pt idx="28">
                    <c:v>2</c:v>
                  </c:pt>
                  <c:pt idx="29">
                    <c:v>3</c:v>
                  </c:pt>
                  <c:pt idx="30">
                    <c:v>4</c:v>
                  </c:pt>
                </c:lvl>
                <c:lvl>
                  <c:pt idx="3">
                    <c:v>2013</c:v>
                  </c:pt>
                  <c:pt idx="7">
                    <c:v>2014</c:v>
                  </c:pt>
                  <c:pt idx="11">
                    <c:v>2015</c:v>
                  </c:pt>
                  <c:pt idx="15">
                    <c:v>2016</c:v>
                  </c:pt>
                  <c:pt idx="19">
                    <c:v>2017</c:v>
                  </c:pt>
                  <c:pt idx="23">
                    <c:v>2018</c:v>
                  </c:pt>
                  <c:pt idx="27">
                    <c:v>2019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'fig2'!$C$22:$C$53</c15:sqref>
                  </c15:fullRef>
                </c:ext>
              </c:extLst>
              <c:f>'fig2'!$C$23:$C$53</c:f>
              <c:numCache>
                <c:formatCode>0</c:formatCode>
                <c:ptCount val="31"/>
                <c:pt idx="0">
                  <c:v>2.8827875153350107</c:v>
                </c:pt>
                <c:pt idx="1">
                  <c:v>-6.354611589375736E-2</c:v>
                </c:pt>
                <c:pt idx="2">
                  <c:v>2.7004334505905376</c:v>
                </c:pt>
                <c:pt idx="3">
                  <c:v>2.1108384976561041</c:v>
                </c:pt>
                <c:pt idx="4">
                  <c:v>3.5101072330588181</c:v>
                </c:pt>
                <c:pt idx="5">
                  <c:v>0.91774792137971417</c:v>
                </c:pt>
                <c:pt idx="6">
                  <c:v>3.6888687611356801</c:v>
                </c:pt>
                <c:pt idx="7">
                  <c:v>-2.252093251804979</c:v>
                </c:pt>
                <c:pt idx="8">
                  <c:v>2.0215900974500443</c:v>
                </c:pt>
                <c:pt idx="9">
                  <c:v>3.1891123319454522</c:v>
                </c:pt>
                <c:pt idx="10">
                  <c:v>0.69892621905094643</c:v>
                </c:pt>
                <c:pt idx="11">
                  <c:v>0.17059766500504736</c:v>
                </c:pt>
                <c:pt idx="12">
                  <c:v>5.1359752007485042</c:v>
                </c:pt>
                <c:pt idx="13">
                  <c:v>0.60206895888595113</c:v>
                </c:pt>
                <c:pt idx="14">
                  <c:v>-1.7288519388102372</c:v>
                </c:pt>
                <c:pt idx="15">
                  <c:v>5.2253223888760942</c:v>
                </c:pt>
                <c:pt idx="16">
                  <c:v>-1.1617377250474163</c:v>
                </c:pt>
                <c:pt idx="17">
                  <c:v>0.70586877236733869</c:v>
                </c:pt>
                <c:pt idx="18">
                  <c:v>0.79873678588735686</c:v>
                </c:pt>
                <c:pt idx="19">
                  <c:v>1.4512579868177795</c:v>
                </c:pt>
                <c:pt idx="20">
                  <c:v>-2.5087681413179013</c:v>
                </c:pt>
                <c:pt idx="21">
                  <c:v>4.01956306321037</c:v>
                </c:pt>
                <c:pt idx="22">
                  <c:v>3.6376150670321294E-2</c:v>
                </c:pt>
                <c:pt idx="23">
                  <c:v>-0.60979286426464796</c:v>
                </c:pt>
                <c:pt idx="24">
                  <c:v>-1.8083316153972788</c:v>
                </c:pt>
                <c:pt idx="25">
                  <c:v>2.0998534568891927</c:v>
                </c:pt>
                <c:pt idx="26">
                  <c:v>2.0286295260952159</c:v>
                </c:pt>
                <c:pt idx="27">
                  <c:v>8.4160552507992463</c:v>
                </c:pt>
                <c:pt idx="28">
                  <c:v>0.89081989573421083</c:v>
                </c:pt>
                <c:pt idx="29">
                  <c:v>1.5814609480457875E-4</c:v>
                </c:pt>
                <c:pt idx="30">
                  <c:v>0.51073023325626821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BD-43B7-BD28-9138BC7E6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5186864"/>
        <c:axId val="385187424"/>
      </c:barChart>
      <c:catAx>
        <c:axId val="38518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5187424"/>
        <c:crosses val="autoZero"/>
        <c:auto val="1"/>
        <c:lblAlgn val="ctr"/>
        <c:lblOffset val="100"/>
        <c:noMultiLvlLbl val="0"/>
      </c:catAx>
      <c:valAx>
        <c:axId val="385187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</a:t>
                </a:r>
                <a:r>
                  <a:rPr lang="fr-FR" baseline="0"/>
                  <a:t> de victimes (%)</a:t>
                </a:r>
                <a:endParaRPr lang="fr-F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5186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503908478831456E-2"/>
          <c:y val="6.1129964414260107E-2"/>
          <c:w val="0.84712190387966213"/>
          <c:h val="0.60778955703162796"/>
        </c:manualLayout>
      </c:layout>
      <c:lineChart>
        <c:grouping val="standard"/>
        <c:varyColors val="0"/>
        <c:ser>
          <c:idx val="0"/>
          <c:order val="0"/>
          <c:tx>
            <c:strRef>
              <c:f>'fig4'!$B$27</c:f>
              <c:strCache>
                <c:ptCount val="1"/>
                <c:pt idx="0">
                  <c:v>Hommes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'fig4'!$A$28:$A$40</c:f>
              <c:strCache>
                <c:ptCount val="13"/>
                <c:pt idx="0">
                  <c:v>18 à 19 ans</c:v>
                </c:pt>
                <c:pt idx="1">
                  <c:v>20 à 24 ans</c:v>
                </c:pt>
                <c:pt idx="2">
                  <c:v>25 à 29 ans</c:v>
                </c:pt>
                <c:pt idx="3">
                  <c:v>30 à 34 ans</c:v>
                </c:pt>
                <c:pt idx="4">
                  <c:v>35 à 39 ans</c:v>
                </c:pt>
                <c:pt idx="5">
                  <c:v>40 à 44 ans</c:v>
                </c:pt>
                <c:pt idx="6">
                  <c:v>45 à 49 ans</c:v>
                </c:pt>
                <c:pt idx="7">
                  <c:v>50 à 54 ans</c:v>
                </c:pt>
                <c:pt idx="8">
                  <c:v>55 à 59 ans</c:v>
                </c:pt>
                <c:pt idx="9">
                  <c:v>60 à 64 ans</c:v>
                </c:pt>
                <c:pt idx="10">
                  <c:v>65 à 69 ans</c:v>
                </c:pt>
                <c:pt idx="11">
                  <c:v>70 à 74 ans</c:v>
                </c:pt>
                <c:pt idx="12">
                  <c:v>75 ans et plus</c:v>
                </c:pt>
              </c:strCache>
            </c:strRef>
          </c:cat>
          <c:val>
            <c:numRef>
              <c:f>'fig4'!$B$28:$B$40</c:f>
              <c:numCache>
                <c:formatCode>0.0000</c:formatCode>
                <c:ptCount val="13"/>
                <c:pt idx="0">
                  <c:v>7.6054902246331961</c:v>
                </c:pt>
                <c:pt idx="1">
                  <c:v>8.3665438069022091</c:v>
                </c:pt>
                <c:pt idx="2">
                  <c:v>8.5440899867398965</c:v>
                </c:pt>
                <c:pt idx="3">
                  <c:v>7.3434536294833963</c:v>
                </c:pt>
                <c:pt idx="4">
                  <c:v>6.7320506101669535</c:v>
                </c:pt>
                <c:pt idx="5">
                  <c:v>6.6612274610991413</c:v>
                </c:pt>
                <c:pt idx="6">
                  <c:v>6.3066870537819364</c:v>
                </c:pt>
                <c:pt idx="7">
                  <c:v>5.9131796928773177</c:v>
                </c:pt>
                <c:pt idx="8">
                  <c:v>5.5046963296984881</c:v>
                </c:pt>
                <c:pt idx="9">
                  <c:v>5.2817244743442915</c:v>
                </c:pt>
                <c:pt idx="10">
                  <c:v>4.9771552316250665</c:v>
                </c:pt>
                <c:pt idx="11">
                  <c:v>4.9768914185250468</c:v>
                </c:pt>
                <c:pt idx="12">
                  <c:v>5.2375221437085528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C-4BB9-BB56-A896FBFD66EE}"/>
            </c:ext>
          </c:extLst>
        </c:ser>
        <c:ser>
          <c:idx val="1"/>
          <c:order val="1"/>
          <c:tx>
            <c:strRef>
              <c:f>'fig4'!$C$27</c:f>
              <c:strCache>
                <c:ptCount val="1"/>
                <c:pt idx="0">
                  <c:v>Femmes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'fig4'!$A$28:$A$40</c:f>
              <c:strCache>
                <c:ptCount val="13"/>
                <c:pt idx="0">
                  <c:v>18 à 19 ans</c:v>
                </c:pt>
                <c:pt idx="1">
                  <c:v>20 à 24 ans</c:v>
                </c:pt>
                <c:pt idx="2">
                  <c:v>25 à 29 ans</c:v>
                </c:pt>
                <c:pt idx="3">
                  <c:v>30 à 34 ans</c:v>
                </c:pt>
                <c:pt idx="4">
                  <c:v>35 à 39 ans</c:v>
                </c:pt>
                <c:pt idx="5">
                  <c:v>40 à 44 ans</c:v>
                </c:pt>
                <c:pt idx="6">
                  <c:v>45 à 49 ans</c:v>
                </c:pt>
                <c:pt idx="7">
                  <c:v>50 à 54 ans</c:v>
                </c:pt>
                <c:pt idx="8">
                  <c:v>55 à 59 ans</c:v>
                </c:pt>
                <c:pt idx="9">
                  <c:v>60 à 64 ans</c:v>
                </c:pt>
                <c:pt idx="10">
                  <c:v>65 à 69 ans</c:v>
                </c:pt>
                <c:pt idx="11">
                  <c:v>70 à 74 ans</c:v>
                </c:pt>
                <c:pt idx="12">
                  <c:v>75 ans et plus</c:v>
                </c:pt>
              </c:strCache>
            </c:strRef>
          </c:cat>
          <c:val>
            <c:numRef>
              <c:f>'fig4'!$C$28:$C$40</c:f>
              <c:numCache>
                <c:formatCode>0.0000</c:formatCode>
                <c:ptCount val="13"/>
                <c:pt idx="0">
                  <c:v>8.64797379479886</c:v>
                </c:pt>
                <c:pt idx="1">
                  <c:v>8.6345784799393037</c:v>
                </c:pt>
                <c:pt idx="2">
                  <c:v>7.1090413328156439</c:v>
                </c:pt>
                <c:pt idx="3">
                  <c:v>5.6069784539046728</c:v>
                </c:pt>
                <c:pt idx="4">
                  <c:v>5.3601418197245785</c:v>
                </c:pt>
                <c:pt idx="5">
                  <c:v>5.2966440751202253</c:v>
                </c:pt>
                <c:pt idx="6">
                  <c:v>5.2283091866787244</c:v>
                </c:pt>
                <c:pt idx="7">
                  <c:v>4.6930219386803635</c:v>
                </c:pt>
                <c:pt idx="8">
                  <c:v>4.0134755257412831</c:v>
                </c:pt>
                <c:pt idx="9">
                  <c:v>3.8863039961886177</c:v>
                </c:pt>
                <c:pt idx="10">
                  <c:v>3.8634637583922657</c:v>
                </c:pt>
                <c:pt idx="11">
                  <c:v>4.007449050454019</c:v>
                </c:pt>
                <c:pt idx="12">
                  <c:v>4.4527622735120094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DC-4BB9-BB56-A896FBFD66EE}"/>
            </c:ext>
          </c:extLst>
        </c:ser>
        <c:ser>
          <c:idx val="3"/>
          <c:order val="2"/>
          <c:tx>
            <c:strRef>
              <c:f>'fig4'!$D$27</c:f>
              <c:strCache>
                <c:ptCount val="1"/>
                <c:pt idx="0">
                  <c:v>Ensemble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'fig4'!$A$28:$A$40</c:f>
              <c:strCache>
                <c:ptCount val="13"/>
                <c:pt idx="0">
                  <c:v>18 à 19 ans</c:v>
                </c:pt>
                <c:pt idx="1">
                  <c:v>20 à 24 ans</c:v>
                </c:pt>
                <c:pt idx="2">
                  <c:v>25 à 29 ans</c:v>
                </c:pt>
                <c:pt idx="3">
                  <c:v>30 à 34 ans</c:v>
                </c:pt>
                <c:pt idx="4">
                  <c:v>35 à 39 ans</c:v>
                </c:pt>
                <c:pt idx="5">
                  <c:v>40 à 44 ans</c:v>
                </c:pt>
                <c:pt idx="6">
                  <c:v>45 à 49 ans</c:v>
                </c:pt>
                <c:pt idx="7">
                  <c:v>50 à 54 ans</c:v>
                </c:pt>
                <c:pt idx="8">
                  <c:v>55 à 59 ans</c:v>
                </c:pt>
                <c:pt idx="9">
                  <c:v>60 à 64 ans</c:v>
                </c:pt>
                <c:pt idx="10">
                  <c:v>65 à 69 ans</c:v>
                </c:pt>
                <c:pt idx="11">
                  <c:v>70 à 74 ans</c:v>
                </c:pt>
                <c:pt idx="12">
                  <c:v>75 ans et plus</c:v>
                </c:pt>
              </c:strCache>
            </c:strRef>
          </c:cat>
          <c:val>
            <c:numRef>
              <c:f>'fig4'!$D$28:$D$40</c:f>
              <c:numCache>
                <c:formatCode>General</c:formatCode>
                <c:ptCount val="13"/>
                <c:pt idx="0">
                  <c:v>8.1114085030497431</c:v>
                </c:pt>
                <c:pt idx="1">
                  <c:v>8.4986910915564824</c:v>
                </c:pt>
                <c:pt idx="2">
                  <c:v>7.8200457298621231</c:v>
                </c:pt>
                <c:pt idx="3">
                  <c:v>6.4518426568445904</c:v>
                </c:pt>
                <c:pt idx="4">
                  <c:v>6.0299521332189325</c:v>
                </c:pt>
                <c:pt idx="5">
                  <c:v>5.9695211682495906</c:v>
                </c:pt>
                <c:pt idx="6">
                  <c:v>5.7629859917256594</c:v>
                </c:pt>
                <c:pt idx="7">
                  <c:v>5.2938199811377418</c:v>
                </c:pt>
                <c:pt idx="8">
                  <c:v>4.7387002550914525</c:v>
                </c:pt>
                <c:pt idx="9">
                  <c:v>4.5515985627271496</c:v>
                </c:pt>
                <c:pt idx="10">
                  <c:v>4.3881051598445104</c:v>
                </c:pt>
                <c:pt idx="11">
                  <c:v>4.4564772267257027</c:v>
                </c:pt>
                <c:pt idx="12">
                  <c:v>4.7579277989618252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DC-4BB9-BB56-A896FBFD6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1713808"/>
        <c:axId val="1931716528"/>
      </c:lineChart>
      <c:catAx>
        <c:axId val="1931713808"/>
        <c:scaling>
          <c:orientation val="minMax"/>
        </c:scaling>
        <c:delete val="0"/>
        <c:axPos val="b"/>
        <c:title>
          <c:tx>
            <c:strRef>
              <c:f>'fig4'!$A$27</c:f>
              <c:strCache>
                <c:ptCount val="1"/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31716528"/>
        <c:crossesAt val="0"/>
        <c:auto val="1"/>
        <c:lblAlgn val="ctr"/>
        <c:lblOffset val="100"/>
        <c:tickMarkSkip val="10"/>
        <c:noMultiLvlLbl val="0"/>
      </c:catAx>
      <c:valAx>
        <c:axId val="193171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strRef>
              <c:f>'fig4'!$B$26</c:f>
              <c:strCache>
                <c:ptCount val="1"/>
                <c:pt idx="0">
                  <c:v>Taux de victimation en  ‰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31713808"/>
        <c:crosses val="autoZero"/>
        <c:crossBetween val="between"/>
        <c:majorUnit val="1"/>
      </c:valAx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7738459163192835"/>
          <c:y val="0.89113887300400296"/>
          <c:w val="0.60188961673908403"/>
          <c:h val="6.78927843516767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454695329214869E-2"/>
          <c:y val="0.13375417212618598"/>
          <c:w val="0.49594860643471755"/>
          <c:h val="0.7159015120831645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D5A-4533-A883-E6E2CD9CCD7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5A-4533-A883-E6E2CD9CCD7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D5A-4533-A883-E6E2CD9CCD7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D5A-4533-A883-E6E2CD9CCD7A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D5A-4533-A883-E6E2CD9CCD7A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D5A-4533-A883-E6E2CD9CCD7A}"/>
              </c:ext>
            </c:extLst>
          </c:dPt>
          <c:dLbls>
            <c:dLbl>
              <c:idx val="1"/>
              <c:layout>
                <c:manualLayout>
                  <c:x val="-1.6651797429479493E-2"/>
                  <c:y val="-3.859140754714237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D5A-4533-A883-E6E2CD9CCD7A}"/>
                </c:ext>
              </c:extLst>
            </c:dLbl>
            <c:dLbl>
              <c:idx val="2"/>
              <c:layout>
                <c:manualLayout>
                  <c:x val="-8.0481434154113397E-3"/>
                  <c:y val="-3.859140754714246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D5A-4533-A883-E6E2CD9CCD7A}"/>
                </c:ext>
              </c:extLst>
            </c:dLbl>
            <c:dLbl>
              <c:idx val="3"/>
              <c:layout>
                <c:manualLayout>
                  <c:x val="-2.3980576702504801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D5A-4533-A883-E6E2CD9CCD7A}"/>
                </c:ext>
              </c:extLst>
            </c:dLbl>
            <c:dLbl>
              <c:idx val="4"/>
              <c:layout>
                <c:manualLayout>
                  <c:x val="7.1364846126339629E-3"/>
                  <c:y val="-1.54365630188569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D5A-4533-A883-E6E2CD9CCD7A}"/>
                </c:ext>
              </c:extLst>
            </c:dLbl>
            <c:dLbl>
              <c:idx val="5"/>
              <c:layout>
                <c:manualLayout>
                  <c:x val="4.9955392288438351E-2"/>
                  <c:y val="-1.54365630188569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D5A-4533-A883-E6E2CD9CCD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'fig5'!$A$24:$F$24</c:f>
              <c:strCache>
                <c:ptCount val="6"/>
                <c:pt idx="0">
                  <c:v>France</c:v>
                </c:pt>
                <c:pt idx="1">
                  <c:v>UE28 hors France</c:v>
                </c:pt>
                <c:pt idx="2">
                  <c:v>Europe hors UE28</c:v>
                </c:pt>
                <c:pt idx="3">
                  <c:v>Afrique</c:v>
                </c:pt>
                <c:pt idx="4">
                  <c:v>Asie</c:v>
                </c:pt>
                <c:pt idx="5">
                  <c:v>Autre</c:v>
                </c:pt>
              </c:strCache>
            </c:strRef>
          </c:cat>
          <c:val>
            <c:numRef>
              <c:f>'fig5'!$A$25:$F$25</c:f>
              <c:numCache>
                <c:formatCode>0__%</c:formatCode>
                <c:ptCount val="6"/>
                <c:pt idx="0">
                  <c:v>0.92</c:v>
                </c:pt>
                <c:pt idx="1">
                  <c:v>0.02</c:v>
                </c:pt>
                <c:pt idx="2">
                  <c:v>0</c:v>
                </c:pt>
                <c:pt idx="3">
                  <c:v>0.04</c:v>
                </c:pt>
                <c:pt idx="4">
                  <c:v>0.01</c:v>
                </c:pt>
                <c:pt idx="5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D5A-4533-A883-E6E2CD9CCD7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322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4028725837972011"/>
          <c:y val="0.26242035584316453"/>
          <c:w val="0.3246686548916819"/>
          <c:h val="0.452003228307982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454695329214869E-2"/>
          <c:y val="0.13375417212618598"/>
          <c:w val="0.49594860643471755"/>
          <c:h val="0.7159015120831645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EF5-424B-8E35-C98086EAE3B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EF5-424B-8E35-C98086EAE3B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EF5-424B-8E35-C98086EAE3B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EF5-424B-8E35-C98086EAE3BB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EF5-424B-8E35-C98086EAE3BB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EF5-424B-8E35-C98086EAE3BB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0509426031389197E-2"/>
                      <c:h val="6.4948206271216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EF5-424B-8E35-C98086EAE3BB}"/>
                </c:ext>
              </c:extLst>
            </c:dLbl>
            <c:dLbl>
              <c:idx val="1"/>
              <c:layout>
                <c:manualLayout>
                  <c:x val="-1.6651797429479493E-2"/>
                  <c:y val="-3.859140754714237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EF5-424B-8E35-C98086EAE3BB}"/>
                </c:ext>
              </c:extLst>
            </c:dLbl>
            <c:dLbl>
              <c:idx val="2"/>
              <c:layout>
                <c:manualLayout>
                  <c:x val="-8.0481434154113397E-3"/>
                  <c:y val="-3.859140754714246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EF5-424B-8E35-C98086EAE3BB}"/>
                </c:ext>
              </c:extLst>
            </c:dLbl>
            <c:dLbl>
              <c:idx val="3"/>
              <c:layout>
                <c:manualLayout>
                  <c:x val="-2.3980576702504801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EF5-424B-8E35-C98086EAE3BB}"/>
                </c:ext>
              </c:extLst>
            </c:dLbl>
            <c:dLbl>
              <c:idx val="4"/>
              <c:layout>
                <c:manualLayout>
                  <c:x val="7.1364846126339629E-3"/>
                  <c:y val="-1.54365630188569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EF5-424B-8E35-C98086EAE3BB}"/>
                </c:ext>
              </c:extLst>
            </c:dLbl>
            <c:dLbl>
              <c:idx val="5"/>
              <c:layout>
                <c:manualLayout>
                  <c:x val="4.9955392288438351E-2"/>
                  <c:y val="-1.54365630188569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EF5-424B-8E35-C98086EAE3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'fig7'!$A$25:$F$25</c:f>
              <c:strCache>
                <c:ptCount val="6"/>
                <c:pt idx="0">
                  <c:v>France</c:v>
                </c:pt>
                <c:pt idx="1">
                  <c:v>UE28 hors France</c:v>
                </c:pt>
                <c:pt idx="2">
                  <c:v>Europe hors UE28</c:v>
                </c:pt>
                <c:pt idx="3">
                  <c:v>Afrique</c:v>
                </c:pt>
                <c:pt idx="4">
                  <c:v>Asie</c:v>
                </c:pt>
                <c:pt idx="5">
                  <c:v>Autre</c:v>
                </c:pt>
              </c:strCache>
            </c:strRef>
          </c:cat>
          <c:val>
            <c:numRef>
              <c:f>'fig7'!$A$26:$F$26</c:f>
              <c:numCache>
                <c:formatCode>0__%</c:formatCode>
                <c:ptCount val="6"/>
                <c:pt idx="0">
                  <c:v>0.87</c:v>
                </c:pt>
                <c:pt idx="1">
                  <c:v>0.03</c:v>
                </c:pt>
                <c:pt idx="2">
                  <c:v>0.01</c:v>
                </c:pt>
                <c:pt idx="3">
                  <c:v>0.08</c:v>
                </c:pt>
                <c:pt idx="4">
                  <c:v>0.01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EF5-424B-8E35-C98086EAE3B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4028725837972011"/>
          <c:y val="0.26242035584316453"/>
          <c:w val="0.3246686548916819"/>
          <c:h val="0.559165316592412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114674</xdr:rowOff>
    </xdr:from>
    <xdr:to>
      <xdr:col>4</xdr:col>
      <xdr:colOff>338043</xdr:colOff>
      <xdr:row>14</xdr:row>
      <xdr:rowOff>38100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123824</xdr:colOff>
      <xdr:row>15</xdr:row>
      <xdr:rowOff>47624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190501</xdr:rowOff>
    </xdr:from>
    <xdr:to>
      <xdr:col>8</xdr:col>
      <xdr:colOff>152401</xdr:colOff>
      <xdr:row>18</xdr:row>
      <xdr:rowOff>161926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16565</xdr:colOff>
      <xdr:row>1</xdr:row>
      <xdr:rowOff>159232</xdr:rowOff>
    </xdr:from>
    <xdr:to>
      <xdr:col>5</xdr:col>
      <xdr:colOff>339041</xdr:colOff>
      <xdr:row>17</xdr:row>
      <xdr:rowOff>74032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66260</xdr:colOff>
      <xdr:row>1</xdr:row>
      <xdr:rowOff>101254</xdr:rowOff>
    </xdr:from>
    <xdr:to>
      <xdr:col>5</xdr:col>
      <xdr:colOff>505238</xdr:colOff>
      <xdr:row>16</xdr:row>
      <xdr:rowOff>173935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rtage/BILAN%20STAT%202019/Partie%20Victime%20et%20MEC/Chapitre%206%20-%20Escroqueries%20et%20infractions%20assimil&#233;es/Chapitre%206.%20Escroqueri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artage/BILAN%20STAT%202019/Partie%20Victime%20et%20MEC/Chapitre%206%20-%20Escroqueries%20et%20infractions%20assimil&#233;es/Chapitre%206.%20Escroqueries%20-%20modif%20tranches%20&#226;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itre 6- 1"/>
      <sheetName val="Chapitre 6 - 2"/>
      <sheetName val="Chapitre 6 - 3"/>
      <sheetName val="Chapitre 6 - 4"/>
      <sheetName val="Chapitre 6 - 5"/>
      <sheetName val="Chapitre 6 - 5 (2)"/>
      <sheetName val="Chapitre 6 - 6"/>
      <sheetName val="Chapitre 6 - 6 (2)"/>
    </sheetNames>
    <sheetDataSet>
      <sheetData sheetId="0">
        <row r="4">
          <cell r="B4">
            <v>2012</v>
          </cell>
          <cell r="C4">
            <v>2013</v>
          </cell>
          <cell r="D4">
            <v>2014</v>
          </cell>
          <cell r="E4">
            <v>2015</v>
          </cell>
          <cell r="F4">
            <v>2016</v>
          </cell>
          <cell r="G4">
            <v>2017</v>
          </cell>
          <cell r="H4">
            <v>2018</v>
          </cell>
          <cell r="I4">
            <v>2019</v>
          </cell>
        </row>
        <row r="5">
          <cell r="B5">
            <v>243300</v>
          </cell>
          <cell r="C5">
            <v>264600</v>
          </cell>
          <cell r="D5">
            <v>279200</v>
          </cell>
          <cell r="E5">
            <v>297000</v>
          </cell>
          <cell r="F5">
            <v>311800</v>
          </cell>
          <cell r="G5">
            <v>319200</v>
          </cell>
          <cell r="H5">
            <v>323100</v>
          </cell>
          <cell r="I5">
            <v>359900</v>
          </cell>
        </row>
      </sheetData>
      <sheetData sheetId="1"/>
      <sheetData sheetId="2"/>
      <sheetData sheetId="3"/>
      <sheetData sheetId="4"/>
      <sheetData sheetId="5">
        <row r="7">
          <cell r="B7" t="str">
            <v>France</v>
          </cell>
          <cell r="C7" t="str">
            <v>UE28 hors France</v>
          </cell>
          <cell r="D7" t="str">
            <v>Europe hors UE28</v>
          </cell>
          <cell r="E7" t="str">
            <v>Afrique</v>
          </cell>
          <cell r="F7" t="str">
            <v>Asie</v>
          </cell>
          <cell r="G7" t="str">
            <v>Autre</v>
          </cell>
        </row>
        <row r="8">
          <cell r="B8">
            <v>0.86644008237683079</v>
          </cell>
          <cell r="C8">
            <v>2.7146910148767949E-2</v>
          </cell>
          <cell r="D8">
            <v>7.6472197819606258E-3</v>
          </cell>
          <cell r="E8">
            <v>8.0115788412517819E-2</v>
          </cell>
          <cell r="F8">
            <v>0.01</v>
          </cell>
          <cell r="G8">
            <v>3.2547489090830536E-3</v>
          </cell>
        </row>
      </sheetData>
      <sheetData sheetId="6"/>
      <sheetData sheetId="7">
        <row r="7">
          <cell r="B7" t="str">
            <v>France</v>
          </cell>
          <cell r="C7" t="str">
            <v>UE28 hors France</v>
          </cell>
          <cell r="D7" t="str">
            <v>Europe hors UE28</v>
          </cell>
          <cell r="E7" t="str">
            <v>Afrique</v>
          </cell>
          <cell r="F7" t="str">
            <v>Asie</v>
          </cell>
          <cell r="G7" t="str">
            <v>Autre</v>
          </cell>
        </row>
        <row r="8">
          <cell r="B8">
            <v>0.92</v>
          </cell>
          <cell r="C8">
            <v>2.3427887613557838E-2</v>
          </cell>
          <cell r="D8">
            <v>3.6574472029798923E-3</v>
          </cell>
          <cell r="E8">
            <v>4.3296084677487315E-2</v>
          </cell>
          <cell r="F8">
            <v>9.6071193810992571E-3</v>
          </cell>
          <cell r="G8">
            <v>5.6799986516323673E-3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itre 6 - 3"/>
    </sheetNames>
    <sheetDataSet>
      <sheetData sheetId="0">
        <row r="6">
          <cell r="C6" t="str">
            <v>Taux de victimation en  ‰</v>
          </cell>
        </row>
        <row r="7">
          <cell r="C7" t="str">
            <v>Hommes</v>
          </cell>
          <cell r="D7" t="str">
            <v>Femmes</v>
          </cell>
          <cell r="E7" t="str">
            <v>Ensemble</v>
          </cell>
        </row>
        <row r="13">
          <cell r="B13" t="str">
            <v>18 à 19 ans</v>
          </cell>
          <cell r="C13">
            <v>7.6054902246331961</v>
          </cell>
          <cell r="D13">
            <v>8.64797379479886</v>
          </cell>
          <cell r="E13">
            <v>8.1114085030497431</v>
          </cell>
        </row>
        <row r="14">
          <cell r="B14" t="str">
            <v>20 à 24 ans</v>
          </cell>
          <cell r="C14">
            <v>8.3665438069022091</v>
          </cell>
          <cell r="D14">
            <v>8.6345784799393037</v>
          </cell>
          <cell r="E14">
            <v>8.4986910915564824</v>
          </cell>
        </row>
        <row r="15">
          <cell r="B15" t="str">
            <v>25 à 29 ans</v>
          </cell>
          <cell r="C15">
            <v>8.5440899867398965</v>
          </cell>
          <cell r="D15">
            <v>7.1090413328156439</v>
          </cell>
          <cell r="E15">
            <v>7.8200457298621231</v>
          </cell>
        </row>
        <row r="16">
          <cell r="B16" t="str">
            <v>30 à 34 ans</v>
          </cell>
          <cell r="C16">
            <v>7.3434536294833963</v>
          </cell>
          <cell r="D16">
            <v>5.6069784539046728</v>
          </cell>
          <cell r="E16">
            <v>6.4518426568445904</v>
          </cell>
        </row>
        <row r="17">
          <cell r="B17" t="str">
            <v>35 à 39 ans</v>
          </cell>
          <cell r="C17">
            <v>6.7320506101669535</v>
          </cell>
          <cell r="D17">
            <v>5.3601418197245785</v>
          </cell>
          <cell r="E17">
            <v>6.0299521332189325</v>
          </cell>
        </row>
        <row r="18">
          <cell r="B18" t="str">
            <v>40 à 44 ans</v>
          </cell>
          <cell r="C18">
            <v>6.6612274610991413</v>
          </cell>
          <cell r="D18">
            <v>5.2966440751202253</v>
          </cell>
          <cell r="E18">
            <v>5.9695211682495906</v>
          </cell>
        </row>
        <row r="19">
          <cell r="B19" t="str">
            <v>45 à 49 ans</v>
          </cell>
          <cell r="C19">
            <v>6.3066870537819364</v>
          </cell>
          <cell r="D19">
            <v>5.2283091866787244</v>
          </cell>
          <cell r="E19">
            <v>5.7629859917256594</v>
          </cell>
        </row>
        <row r="20">
          <cell r="B20" t="str">
            <v>50 à 54 ans</v>
          </cell>
          <cell r="C20">
            <v>5.9131796928773177</v>
          </cell>
          <cell r="D20">
            <v>4.6930219386803635</v>
          </cell>
          <cell r="E20">
            <v>5.2938199811377418</v>
          </cell>
        </row>
        <row r="21">
          <cell r="B21" t="str">
            <v>55 à 59 ans</v>
          </cell>
          <cell r="C21">
            <v>5.5046963296984881</v>
          </cell>
          <cell r="D21">
            <v>4.0134755257412831</v>
          </cell>
          <cell r="E21">
            <v>4.7387002550914525</v>
          </cell>
        </row>
        <row r="22">
          <cell r="B22" t="str">
            <v>60 à 64 ans</v>
          </cell>
          <cell r="C22">
            <v>5.2817244743442915</v>
          </cell>
          <cell r="D22">
            <v>3.8863039961886177</v>
          </cell>
          <cell r="E22">
            <v>4.5515985627271496</v>
          </cell>
        </row>
        <row r="23">
          <cell r="B23" t="str">
            <v>65 à 69 ans</v>
          </cell>
          <cell r="C23">
            <v>4.9771552316250665</v>
          </cell>
          <cell r="D23">
            <v>3.8634637583922657</v>
          </cell>
          <cell r="E23">
            <v>4.3881051598445104</v>
          </cell>
        </row>
        <row r="24">
          <cell r="B24" t="str">
            <v>70 à 74 ans</v>
          </cell>
          <cell r="C24">
            <v>4.9768914185250468</v>
          </cell>
          <cell r="D24">
            <v>4.007449050454019</v>
          </cell>
          <cell r="E24">
            <v>4.4564772267257027</v>
          </cell>
        </row>
        <row r="25">
          <cell r="B25" t="str">
            <v>75 ans et plus</v>
          </cell>
          <cell r="C25">
            <v>5.2375221437085528</v>
          </cell>
          <cell r="D25">
            <v>4.4527622735120094</v>
          </cell>
          <cell r="E25">
            <v>4.7579277989618252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Personnalisé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C4F9E"/>
      </a:accent1>
      <a:accent2>
        <a:srgbClr val="ED7D31"/>
      </a:accent2>
      <a:accent3>
        <a:srgbClr val="A5A5A5"/>
      </a:accent3>
      <a:accent4>
        <a:srgbClr val="954F72"/>
      </a:accent4>
      <a:accent5>
        <a:srgbClr val="2C4F9E"/>
      </a:accent5>
      <a:accent6>
        <a:srgbClr val="70AD47"/>
      </a:accent6>
      <a:hlink>
        <a:srgbClr val="000000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A31" sqref="A31"/>
    </sheetView>
  </sheetViews>
  <sheetFormatPr baseColWidth="10" defaultRowHeight="15"/>
  <cols>
    <col min="1" max="1" width="39.5703125" style="11" customWidth="1"/>
    <col min="2" max="16384" width="11.42578125" style="11"/>
  </cols>
  <sheetData>
    <row r="1" spans="1:9" ht="15.75">
      <c r="A1" s="4" t="s">
        <v>9</v>
      </c>
      <c r="B1" s="14"/>
      <c r="C1" s="14"/>
      <c r="D1" s="14"/>
      <c r="E1" s="14"/>
      <c r="F1" s="14"/>
      <c r="G1" s="14"/>
      <c r="H1" s="14"/>
      <c r="I1" s="14"/>
    </row>
    <row r="2" spans="1:9">
      <c r="A2" s="14"/>
      <c r="B2" s="14"/>
      <c r="C2" s="14"/>
      <c r="D2" s="14"/>
      <c r="E2" s="14"/>
      <c r="F2" s="14"/>
      <c r="G2" s="14"/>
      <c r="H2" s="14"/>
      <c r="I2" s="14"/>
    </row>
    <row r="3" spans="1:9">
      <c r="A3" s="14"/>
      <c r="B3" s="14"/>
      <c r="C3" s="14"/>
      <c r="D3" s="14"/>
      <c r="E3" s="14"/>
      <c r="F3" s="14"/>
      <c r="G3" s="14"/>
      <c r="H3" s="14"/>
      <c r="I3" s="14"/>
    </row>
    <row r="4" spans="1:9">
      <c r="A4" s="14"/>
      <c r="B4" s="14"/>
      <c r="C4" s="14"/>
      <c r="D4" s="14"/>
      <c r="E4" s="14"/>
      <c r="F4" s="14"/>
      <c r="G4" s="14"/>
      <c r="H4" s="14"/>
      <c r="I4" s="14"/>
    </row>
    <row r="5" spans="1:9" ht="30.75" customHeight="1">
      <c r="A5" s="14"/>
      <c r="B5" s="14"/>
      <c r="C5" s="14"/>
      <c r="D5" s="14"/>
      <c r="E5" s="14"/>
      <c r="F5" s="14"/>
      <c r="G5" s="14"/>
      <c r="H5" s="14"/>
      <c r="I5" s="14"/>
    </row>
    <row r="6" spans="1:9">
      <c r="A6" s="15"/>
      <c r="B6" s="15"/>
      <c r="C6" s="16"/>
      <c r="D6" s="16"/>
      <c r="E6" s="16"/>
      <c r="F6" s="16"/>
      <c r="G6" s="16"/>
      <c r="H6" s="15"/>
      <c r="I6" s="14"/>
    </row>
    <row r="7" spans="1:9">
      <c r="A7" s="15"/>
      <c r="B7" s="15"/>
      <c r="C7" s="17"/>
      <c r="D7" s="15"/>
      <c r="E7" s="15"/>
      <c r="F7" s="15"/>
      <c r="G7" s="15"/>
      <c r="H7" s="15"/>
      <c r="I7" s="14"/>
    </row>
    <row r="8" spans="1:9">
      <c r="A8" s="15"/>
      <c r="B8" s="18"/>
      <c r="C8" s="19"/>
      <c r="D8" s="18"/>
      <c r="E8" s="18"/>
      <c r="F8" s="18"/>
      <c r="G8" s="18"/>
      <c r="H8" s="15"/>
      <c r="I8" s="14"/>
    </row>
    <row r="9" spans="1:9">
      <c r="A9" s="15"/>
      <c r="B9" s="18"/>
      <c r="C9" s="19"/>
      <c r="D9" s="18"/>
      <c r="E9" s="18"/>
      <c r="F9" s="18"/>
      <c r="G9" s="18"/>
      <c r="H9" s="15"/>
      <c r="I9" s="14"/>
    </row>
    <row r="10" spans="1:9">
      <c r="A10" s="15"/>
      <c r="B10" s="18"/>
      <c r="C10" s="19"/>
      <c r="D10" s="18"/>
      <c r="E10" s="18"/>
      <c r="F10" s="18"/>
      <c r="G10" s="18"/>
      <c r="H10" s="15"/>
      <c r="I10" s="14"/>
    </row>
    <row r="11" spans="1:9">
      <c r="A11" s="15"/>
      <c r="B11" s="18"/>
      <c r="C11" s="19"/>
      <c r="D11" s="18"/>
      <c r="E11" s="18"/>
      <c r="F11" s="18"/>
      <c r="G11" s="18"/>
      <c r="H11" s="15"/>
      <c r="I11" s="14"/>
    </row>
    <row r="12" spans="1:9">
      <c r="A12" s="15"/>
      <c r="B12" s="18"/>
      <c r="C12" s="19"/>
      <c r="D12" s="18"/>
      <c r="E12" s="18"/>
      <c r="F12" s="18"/>
      <c r="G12" s="18"/>
      <c r="H12" s="15"/>
      <c r="I12" s="14"/>
    </row>
    <row r="13" spans="1:9">
      <c r="A13" s="15"/>
      <c r="B13" s="18"/>
      <c r="C13" s="19"/>
      <c r="D13" s="18"/>
      <c r="E13" s="18"/>
      <c r="F13" s="18"/>
      <c r="G13" s="18"/>
      <c r="H13" s="15"/>
      <c r="I13" s="14"/>
    </row>
    <row r="14" spans="1:9">
      <c r="A14" s="15"/>
      <c r="B14" s="18"/>
      <c r="C14" s="19"/>
      <c r="D14" s="18"/>
      <c r="E14" s="18"/>
      <c r="F14" s="18"/>
      <c r="G14" s="18"/>
      <c r="H14" s="15"/>
      <c r="I14" s="14"/>
    </row>
    <row r="15" spans="1:9">
      <c r="A15" s="15"/>
      <c r="B15" s="18"/>
      <c r="C15" s="19"/>
      <c r="D15" s="18"/>
      <c r="E15" s="18"/>
      <c r="F15" s="18"/>
      <c r="G15" s="18"/>
      <c r="H15" s="15"/>
      <c r="I15" s="14"/>
    </row>
    <row r="16" spans="1:9">
      <c r="A16" s="6" t="s">
        <v>5</v>
      </c>
      <c r="B16" s="18"/>
      <c r="C16" s="19"/>
      <c r="D16" s="18"/>
      <c r="E16" s="18"/>
      <c r="F16" s="18"/>
      <c r="G16" s="18"/>
      <c r="H16" s="15"/>
      <c r="I16" s="14"/>
    </row>
    <row r="17" spans="1:9">
      <c r="A17" s="7" t="s">
        <v>10</v>
      </c>
      <c r="B17" s="18"/>
      <c r="C17" s="19"/>
      <c r="D17" s="18"/>
      <c r="E17" s="18"/>
      <c r="F17" s="18"/>
      <c r="G17" s="18"/>
      <c r="H17" s="15"/>
      <c r="I17" s="14"/>
    </row>
    <row r="18" spans="1:9">
      <c r="A18" s="15"/>
      <c r="B18" s="18"/>
      <c r="C18" s="19"/>
      <c r="D18" s="18"/>
      <c r="E18" s="18"/>
      <c r="F18" s="18"/>
      <c r="G18" s="18"/>
      <c r="H18" s="15"/>
      <c r="I18" s="14"/>
    </row>
    <row r="19" spans="1:9">
      <c r="A19" s="15"/>
      <c r="B19" s="15"/>
      <c r="C19" s="17"/>
      <c r="D19" s="15"/>
      <c r="E19" s="15"/>
      <c r="F19" s="15"/>
      <c r="G19" s="15"/>
      <c r="H19" s="15"/>
      <c r="I19" s="14"/>
    </row>
    <row r="20" spans="1:9">
      <c r="A20" s="20" t="s">
        <v>7</v>
      </c>
      <c r="B20" s="21">
        <v>2012</v>
      </c>
      <c r="C20" s="21">
        <v>2013</v>
      </c>
      <c r="D20" s="21">
        <v>2014</v>
      </c>
      <c r="E20" s="21">
        <v>2015</v>
      </c>
      <c r="F20" s="21">
        <v>2016</v>
      </c>
      <c r="G20" s="21">
        <v>2017</v>
      </c>
      <c r="H20" s="21">
        <v>2018</v>
      </c>
      <c r="I20" s="21">
        <v>2019</v>
      </c>
    </row>
    <row r="21" spans="1:9" ht="25.5">
      <c r="A21" s="22" t="s">
        <v>8</v>
      </c>
      <c r="B21" s="23">
        <v>243300</v>
      </c>
      <c r="C21" s="23">
        <v>264600</v>
      </c>
      <c r="D21" s="23">
        <v>279200</v>
      </c>
      <c r="E21" s="23">
        <v>297000</v>
      </c>
      <c r="F21" s="23">
        <v>311800</v>
      </c>
      <c r="G21" s="23">
        <v>319200</v>
      </c>
      <c r="H21" s="23">
        <v>323100</v>
      </c>
      <c r="I21" s="23">
        <v>359900</v>
      </c>
    </row>
    <row r="22" spans="1:9">
      <c r="A22" s="12"/>
      <c r="B22" s="12"/>
      <c r="C22" s="13"/>
      <c r="D22" s="12"/>
      <c r="E22" s="12"/>
      <c r="F22" s="12"/>
      <c r="G22" s="12"/>
      <c r="H22" s="12"/>
    </row>
    <row r="23" spans="1:9">
      <c r="A23" s="12"/>
      <c r="B23" s="12"/>
      <c r="C23" s="13"/>
      <c r="D23" s="12"/>
      <c r="E23" s="12"/>
      <c r="F23" s="12"/>
      <c r="G23" s="12"/>
      <c r="H23" s="12"/>
    </row>
    <row r="24" spans="1:9">
      <c r="A24" s="12"/>
      <c r="B24" s="12"/>
      <c r="C24" s="13"/>
      <c r="D24" s="12"/>
      <c r="E24" s="12"/>
      <c r="F24" s="12"/>
      <c r="G24" s="12"/>
      <c r="H24" s="1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workbookViewId="0">
      <selection activeCell="K17" sqref="K17"/>
    </sheetView>
  </sheetViews>
  <sheetFormatPr baseColWidth="10" defaultRowHeight="15"/>
  <sheetData>
    <row r="1" spans="1:1" s="5" customFormat="1" ht="15.75">
      <c r="A1" s="4" t="s">
        <v>3</v>
      </c>
    </row>
    <row r="2" spans="1:1" s="5" customFormat="1"/>
    <row r="3" spans="1:1" s="5" customFormat="1"/>
    <row r="4" spans="1:1" s="5" customFormat="1"/>
    <row r="5" spans="1:1" s="5" customFormat="1"/>
    <row r="6" spans="1:1" s="5" customFormat="1"/>
    <row r="7" spans="1:1" s="5" customFormat="1"/>
    <row r="8" spans="1:1" s="5" customFormat="1"/>
    <row r="9" spans="1:1" s="5" customFormat="1"/>
    <row r="10" spans="1:1" s="5" customFormat="1"/>
    <row r="11" spans="1:1" s="5" customFormat="1"/>
    <row r="12" spans="1:1" s="5" customFormat="1"/>
    <row r="13" spans="1:1" s="5" customFormat="1"/>
    <row r="14" spans="1:1" s="5" customFormat="1"/>
    <row r="15" spans="1:1" s="5" customFormat="1"/>
    <row r="16" spans="1:1" s="5" customFormat="1"/>
    <row r="17" spans="1:3" s="5" customFormat="1">
      <c r="A17" s="6" t="s">
        <v>4</v>
      </c>
    </row>
    <row r="18" spans="1:3" s="5" customFormat="1">
      <c r="A18" s="6" t="s">
        <v>5</v>
      </c>
    </row>
    <row r="19" spans="1:3" s="5" customFormat="1">
      <c r="A19" s="7" t="s">
        <v>6</v>
      </c>
    </row>
    <row r="20" spans="1:3" s="5" customFormat="1"/>
    <row r="21" spans="1:3" s="5" customFormat="1">
      <c r="A21" s="8" t="s">
        <v>0</v>
      </c>
      <c r="B21" s="8" t="s">
        <v>1</v>
      </c>
      <c r="C21" s="8" t="s">
        <v>2</v>
      </c>
    </row>
    <row r="22" spans="1:3" s="5" customFormat="1" ht="16.5">
      <c r="A22" s="9">
        <v>2012</v>
      </c>
      <c r="B22" s="9">
        <v>1</v>
      </c>
      <c r="C22" s="10"/>
    </row>
    <row r="23" spans="1:3" s="5" customFormat="1" ht="16.5">
      <c r="A23" s="9"/>
      <c r="B23" s="9">
        <v>2</v>
      </c>
      <c r="C23" s="10">
        <v>2.8827875153350107</v>
      </c>
    </row>
    <row r="24" spans="1:3" s="5" customFormat="1" ht="16.5">
      <c r="A24" s="9"/>
      <c r="B24" s="9">
        <v>3</v>
      </c>
      <c r="C24" s="10">
        <v>-6.354611589375736E-2</v>
      </c>
    </row>
    <row r="25" spans="1:3" s="5" customFormat="1" ht="16.5">
      <c r="A25" s="9"/>
      <c r="B25" s="9">
        <v>4</v>
      </c>
      <c r="C25" s="10">
        <v>2.7004334505905376</v>
      </c>
    </row>
    <row r="26" spans="1:3" s="5" customFormat="1" ht="16.5">
      <c r="A26" s="9">
        <v>2013</v>
      </c>
      <c r="B26" s="9">
        <v>1</v>
      </c>
      <c r="C26" s="10">
        <v>2.1108384976561041</v>
      </c>
    </row>
    <row r="27" spans="1:3" s="5" customFormat="1" ht="16.5">
      <c r="A27" s="9"/>
      <c r="B27" s="9">
        <v>2</v>
      </c>
      <c r="C27" s="10">
        <v>3.5101072330588181</v>
      </c>
    </row>
    <row r="28" spans="1:3" s="5" customFormat="1" ht="16.5">
      <c r="A28" s="9"/>
      <c r="B28" s="9">
        <v>3</v>
      </c>
      <c r="C28" s="10">
        <v>0.91774792137971417</v>
      </c>
    </row>
    <row r="29" spans="1:3" s="5" customFormat="1" ht="16.5">
      <c r="A29" s="9"/>
      <c r="B29" s="9">
        <v>4</v>
      </c>
      <c r="C29" s="10">
        <v>3.6888687611356801</v>
      </c>
    </row>
    <row r="30" spans="1:3" s="5" customFormat="1" ht="16.5">
      <c r="A30" s="9">
        <v>2014</v>
      </c>
      <c r="B30" s="9">
        <v>1</v>
      </c>
      <c r="C30" s="10">
        <v>-2.252093251804979</v>
      </c>
    </row>
    <row r="31" spans="1:3" s="5" customFormat="1" ht="16.5">
      <c r="A31" s="9"/>
      <c r="B31" s="9">
        <v>2</v>
      </c>
      <c r="C31" s="10">
        <v>2.0215900974500443</v>
      </c>
    </row>
    <row r="32" spans="1:3" s="5" customFormat="1" ht="16.5">
      <c r="A32" s="9"/>
      <c r="B32" s="9">
        <v>3</v>
      </c>
      <c r="C32" s="10">
        <v>3.1891123319454522</v>
      </c>
    </row>
    <row r="33" spans="1:3" s="5" customFormat="1" ht="16.5">
      <c r="A33" s="9"/>
      <c r="B33" s="9">
        <v>4</v>
      </c>
      <c r="C33" s="10">
        <v>0.69892621905094643</v>
      </c>
    </row>
    <row r="34" spans="1:3" s="5" customFormat="1" ht="16.5">
      <c r="A34" s="9">
        <v>2015</v>
      </c>
      <c r="B34" s="9">
        <v>1</v>
      </c>
      <c r="C34" s="10">
        <v>0.17059766500504736</v>
      </c>
    </row>
    <row r="35" spans="1:3" s="5" customFormat="1" ht="16.5">
      <c r="A35" s="9"/>
      <c r="B35" s="9">
        <v>2</v>
      </c>
      <c r="C35" s="10">
        <v>5.1359752007485042</v>
      </c>
    </row>
    <row r="36" spans="1:3" s="5" customFormat="1" ht="16.5">
      <c r="A36" s="9"/>
      <c r="B36" s="9">
        <v>3</v>
      </c>
      <c r="C36" s="10">
        <v>0.60206895888595113</v>
      </c>
    </row>
    <row r="37" spans="1:3" s="5" customFormat="1" ht="16.5">
      <c r="A37" s="9"/>
      <c r="B37" s="9">
        <v>4</v>
      </c>
      <c r="C37" s="10">
        <v>-1.7288519388102372</v>
      </c>
    </row>
    <row r="38" spans="1:3" s="5" customFormat="1" ht="16.5">
      <c r="A38" s="9">
        <v>2016</v>
      </c>
      <c r="B38" s="9">
        <v>1</v>
      </c>
      <c r="C38" s="10">
        <v>5.2253223888760942</v>
      </c>
    </row>
    <row r="39" spans="1:3" s="5" customFormat="1" ht="16.5">
      <c r="A39" s="9"/>
      <c r="B39" s="9">
        <v>2</v>
      </c>
      <c r="C39" s="10">
        <v>-1.1617377250474163</v>
      </c>
    </row>
    <row r="40" spans="1:3" s="5" customFormat="1" ht="16.5">
      <c r="A40" s="9"/>
      <c r="B40" s="9">
        <v>3</v>
      </c>
      <c r="C40" s="10">
        <v>0.70586877236733869</v>
      </c>
    </row>
    <row r="41" spans="1:3" s="5" customFormat="1" ht="16.5">
      <c r="A41" s="9"/>
      <c r="B41" s="9">
        <v>4</v>
      </c>
      <c r="C41" s="10">
        <v>0.79873678588735686</v>
      </c>
    </row>
    <row r="42" spans="1:3" s="5" customFormat="1" ht="16.5">
      <c r="A42" s="9">
        <v>2017</v>
      </c>
      <c r="B42" s="9">
        <v>1</v>
      </c>
      <c r="C42" s="10">
        <v>1.4512579868177795</v>
      </c>
    </row>
    <row r="43" spans="1:3" s="5" customFormat="1" ht="16.5">
      <c r="A43" s="9"/>
      <c r="B43" s="9">
        <v>2</v>
      </c>
      <c r="C43" s="10">
        <v>-2.5087681413179013</v>
      </c>
    </row>
    <row r="44" spans="1:3" s="5" customFormat="1" ht="16.5">
      <c r="A44" s="9"/>
      <c r="B44" s="9">
        <v>3</v>
      </c>
      <c r="C44" s="10">
        <v>4.01956306321037</v>
      </c>
    </row>
    <row r="45" spans="1:3" s="5" customFormat="1" ht="16.5">
      <c r="A45" s="9"/>
      <c r="B45" s="9">
        <v>4</v>
      </c>
      <c r="C45" s="10">
        <v>3.6376150670321294E-2</v>
      </c>
    </row>
    <row r="46" spans="1:3" s="5" customFormat="1" ht="16.5">
      <c r="A46" s="9">
        <v>2018</v>
      </c>
      <c r="B46" s="9">
        <v>1</v>
      </c>
      <c r="C46" s="10">
        <v>-0.60979286426464796</v>
      </c>
    </row>
    <row r="47" spans="1:3" s="5" customFormat="1" ht="16.5">
      <c r="A47" s="9"/>
      <c r="B47" s="9">
        <v>2</v>
      </c>
      <c r="C47" s="10">
        <v>-1.8083316153972788</v>
      </c>
    </row>
    <row r="48" spans="1:3" s="5" customFormat="1" ht="16.5">
      <c r="A48" s="9"/>
      <c r="B48" s="9">
        <v>3</v>
      </c>
      <c r="C48" s="10">
        <v>2.0998534568891927</v>
      </c>
    </row>
    <row r="49" spans="1:3" s="5" customFormat="1" ht="16.5">
      <c r="A49" s="9"/>
      <c r="B49" s="9">
        <v>4</v>
      </c>
      <c r="C49" s="10">
        <v>2.0286295260952159</v>
      </c>
    </row>
    <row r="50" spans="1:3" s="5" customFormat="1" ht="16.5">
      <c r="A50" s="9">
        <v>2019</v>
      </c>
      <c r="B50" s="9">
        <v>1</v>
      </c>
      <c r="C50" s="10">
        <v>8.4160552507992463</v>
      </c>
    </row>
    <row r="51" spans="1:3" s="5" customFormat="1" ht="16.5">
      <c r="A51" s="9"/>
      <c r="B51" s="9">
        <v>2</v>
      </c>
      <c r="C51" s="10">
        <v>0.89081989573421083</v>
      </c>
    </row>
    <row r="52" spans="1:3" s="5" customFormat="1" ht="16.5">
      <c r="A52" s="9"/>
      <c r="B52" s="9">
        <v>3</v>
      </c>
      <c r="C52" s="10">
        <v>1.5814609480457875E-4</v>
      </c>
    </row>
    <row r="53" spans="1:3" s="5" customFormat="1" ht="16.5">
      <c r="A53" s="9"/>
      <c r="B53" s="9">
        <v>4</v>
      </c>
      <c r="C53" s="10">
        <v>0.51073023325626821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A17" sqref="A17"/>
    </sheetView>
  </sheetViews>
  <sheetFormatPr baseColWidth="10" defaultRowHeight="15"/>
  <cols>
    <col min="1" max="1" width="42.7109375" customWidth="1"/>
    <col min="2" max="12" width="10.7109375" customWidth="1"/>
    <col min="14" max="14" width="26.85546875" customWidth="1"/>
  </cols>
  <sheetData>
    <row r="1" spans="1:13" ht="15.75">
      <c r="A1" s="1" t="s">
        <v>22</v>
      </c>
    </row>
    <row r="2" spans="1:13">
      <c r="A2" s="34" t="s">
        <v>23</v>
      </c>
    </row>
    <row r="4" spans="1:13" ht="45.75" customHeight="1">
      <c r="A4" s="24"/>
      <c r="B4" s="24">
        <v>2012</v>
      </c>
      <c r="C4" s="24">
        <v>2013</v>
      </c>
      <c r="D4" s="24">
        <v>2014</v>
      </c>
      <c r="E4" s="24">
        <v>2015</v>
      </c>
      <c r="F4" s="24">
        <v>2016</v>
      </c>
      <c r="G4" s="24">
        <v>2017</v>
      </c>
      <c r="H4" s="24">
        <v>2018</v>
      </c>
      <c r="I4" s="24">
        <v>2019</v>
      </c>
      <c r="J4" s="24" t="s">
        <v>11</v>
      </c>
      <c r="K4" s="24" t="s">
        <v>12</v>
      </c>
      <c r="L4" s="24" t="s">
        <v>13</v>
      </c>
    </row>
    <row r="5" spans="1:13" ht="15.75">
      <c r="A5" s="25" t="s">
        <v>14</v>
      </c>
      <c r="B5" s="26">
        <v>26300</v>
      </c>
      <c r="C5" s="26">
        <v>24200</v>
      </c>
      <c r="D5" s="26">
        <v>27200</v>
      </c>
      <c r="E5" s="26">
        <v>28300</v>
      </c>
      <c r="F5" s="27">
        <v>31100</v>
      </c>
      <c r="G5" s="27">
        <v>29400</v>
      </c>
      <c r="H5" s="26">
        <v>27200</v>
      </c>
      <c r="I5" s="26">
        <v>24900</v>
      </c>
      <c r="J5" s="28">
        <f t="shared" ref="J5:J12" si="0">I5/$I$12</f>
        <v>6.9185884968046674E-2</v>
      </c>
      <c r="K5" s="28">
        <f>(I5-H5)/H5</f>
        <v>-8.455882352941177E-2</v>
      </c>
      <c r="L5" s="28">
        <f>((I5/B5)^(1/7))-1</f>
        <v>-7.7839945377448094E-3</v>
      </c>
      <c r="M5" s="29"/>
    </row>
    <row r="6" spans="1:13" ht="15.75">
      <c r="A6" s="25" t="s">
        <v>15</v>
      </c>
      <c r="B6" s="26">
        <v>36800</v>
      </c>
      <c r="C6" s="26">
        <v>41600</v>
      </c>
      <c r="D6" s="26">
        <v>49400</v>
      </c>
      <c r="E6" s="26">
        <v>55500</v>
      </c>
      <c r="F6" s="27">
        <v>57700</v>
      </c>
      <c r="G6" s="27">
        <v>57800</v>
      </c>
      <c r="H6" s="26">
        <v>57300</v>
      </c>
      <c r="I6" s="26">
        <v>66300</v>
      </c>
      <c r="J6" s="28">
        <f t="shared" si="0"/>
        <v>0.18421783828841345</v>
      </c>
      <c r="K6" s="28">
        <f t="shared" ref="K6:K12" si="1">(I6-H6)/H6</f>
        <v>0.15706806282722513</v>
      </c>
      <c r="L6" s="28">
        <f t="shared" ref="L6:L12" si="2">((I6/B6)^(1/7))-1</f>
        <v>8.7736427091445135E-2</v>
      </c>
      <c r="M6" s="29"/>
    </row>
    <row r="7" spans="1:13" ht="15.75">
      <c r="A7" s="25" t="s">
        <v>16</v>
      </c>
      <c r="B7" s="26">
        <v>163300</v>
      </c>
      <c r="C7" s="26">
        <v>181900</v>
      </c>
      <c r="D7" s="26">
        <v>184900</v>
      </c>
      <c r="E7" s="26">
        <v>199000</v>
      </c>
      <c r="F7" s="27">
        <v>208800</v>
      </c>
      <c r="G7" s="27">
        <v>218500</v>
      </c>
      <c r="H7" s="26">
        <v>225500</v>
      </c>
      <c r="I7" s="26">
        <v>255000</v>
      </c>
      <c r="J7" s="28">
        <f t="shared" si="0"/>
        <v>0.70853014726312868</v>
      </c>
      <c r="K7" s="28">
        <f t="shared" si="1"/>
        <v>0.13082039911308205</v>
      </c>
      <c r="L7" s="28">
        <f t="shared" si="2"/>
        <v>6.5738293339469678E-2</v>
      </c>
      <c r="M7" s="29"/>
    </row>
    <row r="8" spans="1:13" ht="15.75">
      <c r="A8" s="25" t="s">
        <v>17</v>
      </c>
      <c r="B8" s="26">
        <v>7600</v>
      </c>
      <c r="C8" s="26">
        <v>7100</v>
      </c>
      <c r="D8" s="26">
        <v>5900</v>
      </c>
      <c r="E8" s="26">
        <v>4700</v>
      </c>
      <c r="F8" s="26">
        <v>4300</v>
      </c>
      <c r="G8" s="26">
        <v>3600</v>
      </c>
      <c r="H8" s="26">
        <v>2900</v>
      </c>
      <c r="I8" s="26">
        <v>2700</v>
      </c>
      <c r="J8" s="28">
        <f t="shared" si="0"/>
        <v>7.5020839121978326E-3</v>
      </c>
      <c r="K8" s="28">
        <f t="shared" si="1"/>
        <v>-6.8965517241379309E-2</v>
      </c>
      <c r="L8" s="28">
        <f t="shared" si="2"/>
        <v>-0.13743291506701738</v>
      </c>
      <c r="M8" s="29"/>
    </row>
    <row r="9" spans="1:13" ht="15.75">
      <c r="A9" s="25" t="s">
        <v>18</v>
      </c>
      <c r="B9" s="26">
        <v>1700</v>
      </c>
      <c r="C9" s="26">
        <v>1700</v>
      </c>
      <c r="D9" s="26">
        <v>1200</v>
      </c>
      <c r="E9" s="30">
        <v>900</v>
      </c>
      <c r="F9" s="30">
        <v>700</v>
      </c>
      <c r="G9" s="30">
        <v>700</v>
      </c>
      <c r="H9" s="30">
        <v>800</v>
      </c>
      <c r="I9" s="30">
        <v>900</v>
      </c>
      <c r="J9" s="28">
        <f t="shared" si="0"/>
        <v>2.5006946373992774E-3</v>
      </c>
      <c r="K9" s="28">
        <f t="shared" si="1"/>
        <v>0.125</v>
      </c>
      <c r="L9" s="28">
        <f t="shared" si="2"/>
        <v>-8.6850383302640721E-2</v>
      </c>
      <c r="M9" s="29"/>
    </row>
    <row r="10" spans="1:13" ht="15.75">
      <c r="A10" s="25" t="s">
        <v>19</v>
      </c>
      <c r="B10" s="26">
        <v>6900</v>
      </c>
      <c r="C10" s="26">
        <v>7200</v>
      </c>
      <c r="D10" s="26">
        <v>9400</v>
      </c>
      <c r="E10" s="26">
        <v>7000</v>
      </c>
      <c r="F10" s="26">
        <v>7800</v>
      </c>
      <c r="G10" s="26">
        <v>8000</v>
      </c>
      <c r="H10" s="26">
        <v>8500</v>
      </c>
      <c r="I10" s="26">
        <v>8600</v>
      </c>
      <c r="J10" s="28">
        <f t="shared" si="0"/>
        <v>2.3895526535148651E-2</v>
      </c>
      <c r="K10" s="28">
        <f t="shared" si="1"/>
        <v>1.1764705882352941E-2</v>
      </c>
      <c r="L10" s="28">
        <f t="shared" si="2"/>
        <v>3.1963161536419316E-2</v>
      </c>
      <c r="M10" s="29"/>
    </row>
    <row r="11" spans="1:13" ht="15.75">
      <c r="A11" s="25" t="s">
        <v>20</v>
      </c>
      <c r="B11" s="30">
        <v>700</v>
      </c>
      <c r="C11" s="30">
        <v>900</v>
      </c>
      <c r="D11" s="26">
        <v>1200</v>
      </c>
      <c r="E11" s="26">
        <v>1600</v>
      </c>
      <c r="F11" s="26">
        <v>1400</v>
      </c>
      <c r="G11" s="26">
        <v>1200</v>
      </c>
      <c r="H11" s="26">
        <v>900</v>
      </c>
      <c r="I11" s="26">
        <v>1500</v>
      </c>
      <c r="J11" s="28">
        <f t="shared" si="0"/>
        <v>4.1678243956654627E-3</v>
      </c>
      <c r="K11" s="28">
        <f t="shared" si="1"/>
        <v>0.66666666666666663</v>
      </c>
      <c r="L11" s="28">
        <f t="shared" si="2"/>
        <v>0.11502536138749608</v>
      </c>
      <c r="M11" s="29"/>
    </row>
    <row r="12" spans="1:13" ht="15.75">
      <c r="A12" s="25" t="s">
        <v>21</v>
      </c>
      <c r="B12" s="31">
        <f>SUM(B5:B11)</f>
        <v>243300</v>
      </c>
      <c r="C12" s="31">
        <f t="shared" ref="C12:I12" si="3">SUM(C5:C11)</f>
        <v>264600</v>
      </c>
      <c r="D12" s="31">
        <f t="shared" si="3"/>
        <v>279200</v>
      </c>
      <c r="E12" s="31">
        <f t="shared" si="3"/>
        <v>297000</v>
      </c>
      <c r="F12" s="31">
        <f t="shared" si="3"/>
        <v>311800</v>
      </c>
      <c r="G12" s="31">
        <f t="shared" si="3"/>
        <v>319200</v>
      </c>
      <c r="H12" s="31">
        <f t="shared" si="3"/>
        <v>323100</v>
      </c>
      <c r="I12" s="31">
        <f t="shared" si="3"/>
        <v>359900</v>
      </c>
      <c r="J12" s="32">
        <f t="shared" si="0"/>
        <v>1</v>
      </c>
      <c r="K12" s="32">
        <f t="shared" si="1"/>
        <v>0.11389662643144537</v>
      </c>
      <c r="L12" s="32">
        <f t="shared" si="2"/>
        <v>5.7526821822535767E-2</v>
      </c>
    </row>
    <row r="14" spans="1:13" ht="15.75">
      <c r="A14" s="2" t="s">
        <v>5</v>
      </c>
      <c r="K14" s="33"/>
    </row>
    <row r="15" spans="1:13">
      <c r="A15" s="2" t="s">
        <v>24</v>
      </c>
      <c r="K15" s="29"/>
    </row>
    <row r="16" spans="1:13">
      <c r="A16" s="2" t="s">
        <v>28</v>
      </c>
    </row>
    <row r="17" spans="1:11" ht="15.75">
      <c r="A17" s="2" t="s">
        <v>25</v>
      </c>
      <c r="K17" s="33"/>
    </row>
    <row r="18" spans="1:11">
      <c r="A18" s="3" t="s">
        <v>26</v>
      </c>
      <c r="K18" s="29"/>
    </row>
    <row r="19" spans="1:11">
      <c r="A19" s="3" t="s">
        <v>27</v>
      </c>
    </row>
    <row r="20" spans="1:11" ht="15.75">
      <c r="K20" s="33"/>
    </row>
    <row r="21" spans="1:11">
      <c r="K21" s="29"/>
    </row>
    <row r="23" spans="1:11" ht="15.75">
      <c r="J23" s="33"/>
      <c r="K23" s="33"/>
    </row>
    <row r="24" spans="1:11">
      <c r="J24" s="29"/>
      <c r="K24" s="29"/>
    </row>
  </sheetData>
  <pageMargins left="0.7" right="0.7" top="0.75" bottom="0.75" header="0.3" footer="0.3"/>
  <pageSetup paperSize="9" orientation="portrait" r:id="rId1"/>
  <ignoredErrors>
    <ignoredError sqref="B12:I1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6"/>
  <sheetViews>
    <sheetView zoomScaleNormal="100" workbookViewId="0">
      <selection activeCell="H34" sqref="H34"/>
    </sheetView>
  </sheetViews>
  <sheetFormatPr baseColWidth="10" defaultColWidth="11.42578125" defaultRowHeight="15"/>
  <cols>
    <col min="1" max="3" width="11.42578125" style="5"/>
    <col min="4" max="4" width="14.140625" style="5" customWidth="1"/>
    <col min="5" max="16384" width="11.42578125" style="5"/>
  </cols>
  <sheetData>
    <row r="1" spans="1:1" ht="15.75">
      <c r="A1" s="4" t="s">
        <v>46</v>
      </c>
    </row>
    <row r="20" spans="1:4">
      <c r="A20" s="6" t="s">
        <v>5</v>
      </c>
    </row>
    <row r="21" spans="1:4">
      <c r="A21" s="6" t="s">
        <v>47</v>
      </c>
    </row>
    <row r="22" spans="1:4">
      <c r="A22" s="6" t="s">
        <v>48</v>
      </c>
    </row>
    <row r="23" spans="1:4">
      <c r="A23" s="7" t="s">
        <v>49</v>
      </c>
    </row>
    <row r="26" spans="1:4">
      <c r="A26" s="8"/>
      <c r="B26" s="8" t="s">
        <v>29</v>
      </c>
      <c r="C26" s="8"/>
      <c r="D26" s="8"/>
    </row>
    <row r="27" spans="1:4">
      <c r="A27" s="8"/>
      <c r="B27" s="8" t="s">
        <v>30</v>
      </c>
      <c r="C27" s="8" t="s">
        <v>31</v>
      </c>
      <c r="D27" s="8" t="s">
        <v>32</v>
      </c>
    </row>
    <row r="28" spans="1:4">
      <c r="A28" s="8" t="s">
        <v>33</v>
      </c>
      <c r="B28" s="39">
        <v>7.6054902246331961</v>
      </c>
      <c r="C28" s="39">
        <v>8.64797379479886</v>
      </c>
      <c r="D28" s="8">
        <v>8.1114085030497431</v>
      </c>
    </row>
    <row r="29" spans="1:4">
      <c r="A29" s="8" t="s">
        <v>34</v>
      </c>
      <c r="B29" s="39">
        <v>8.3665438069022091</v>
      </c>
      <c r="C29" s="39">
        <v>8.6345784799393037</v>
      </c>
      <c r="D29" s="8">
        <v>8.4986910915564824</v>
      </c>
    </row>
    <row r="30" spans="1:4">
      <c r="A30" s="8" t="s">
        <v>35</v>
      </c>
      <c r="B30" s="39">
        <v>8.5440899867398965</v>
      </c>
      <c r="C30" s="39">
        <v>7.1090413328156439</v>
      </c>
      <c r="D30" s="8">
        <v>7.8200457298621231</v>
      </c>
    </row>
    <row r="31" spans="1:4">
      <c r="A31" s="8" t="s">
        <v>36</v>
      </c>
      <c r="B31" s="39">
        <v>7.3434536294833963</v>
      </c>
      <c r="C31" s="39">
        <v>5.6069784539046728</v>
      </c>
      <c r="D31" s="8">
        <v>6.4518426568445904</v>
      </c>
    </row>
    <row r="32" spans="1:4">
      <c r="A32" s="8" t="s">
        <v>37</v>
      </c>
      <c r="B32" s="39">
        <v>6.7320506101669535</v>
      </c>
      <c r="C32" s="39">
        <v>5.3601418197245785</v>
      </c>
      <c r="D32" s="8">
        <v>6.0299521332189325</v>
      </c>
    </row>
    <row r="33" spans="1:4">
      <c r="A33" s="8" t="s">
        <v>38</v>
      </c>
      <c r="B33" s="39">
        <v>6.6612274610991413</v>
      </c>
      <c r="C33" s="39">
        <v>5.2966440751202253</v>
      </c>
      <c r="D33" s="8">
        <v>5.9695211682495906</v>
      </c>
    </row>
    <row r="34" spans="1:4">
      <c r="A34" s="8" t="s">
        <v>39</v>
      </c>
      <c r="B34" s="39">
        <v>6.3066870537819364</v>
      </c>
      <c r="C34" s="39">
        <v>5.2283091866787244</v>
      </c>
      <c r="D34" s="8">
        <v>5.7629859917256594</v>
      </c>
    </row>
    <row r="35" spans="1:4">
      <c r="A35" s="8" t="s">
        <v>40</v>
      </c>
      <c r="B35" s="39">
        <v>5.9131796928773177</v>
      </c>
      <c r="C35" s="39">
        <v>4.6930219386803635</v>
      </c>
      <c r="D35" s="8">
        <v>5.2938199811377418</v>
      </c>
    </row>
    <row r="36" spans="1:4">
      <c r="A36" s="8" t="s">
        <v>41</v>
      </c>
      <c r="B36" s="39">
        <v>5.5046963296984881</v>
      </c>
      <c r="C36" s="39">
        <v>4.0134755257412831</v>
      </c>
      <c r="D36" s="8">
        <v>4.7387002550914525</v>
      </c>
    </row>
    <row r="37" spans="1:4">
      <c r="A37" s="8" t="s">
        <v>42</v>
      </c>
      <c r="B37" s="39">
        <v>5.2817244743442915</v>
      </c>
      <c r="C37" s="39">
        <v>3.8863039961886177</v>
      </c>
      <c r="D37" s="8">
        <v>4.5515985627271496</v>
      </c>
    </row>
    <row r="38" spans="1:4">
      <c r="A38" s="8" t="s">
        <v>43</v>
      </c>
      <c r="B38" s="39">
        <v>4.9771552316250665</v>
      </c>
      <c r="C38" s="39">
        <v>3.8634637583922657</v>
      </c>
      <c r="D38" s="8">
        <v>4.3881051598445104</v>
      </c>
    </row>
    <row r="39" spans="1:4">
      <c r="A39" s="8" t="s">
        <v>44</v>
      </c>
      <c r="B39" s="39">
        <v>4.9768914185250468</v>
      </c>
      <c r="C39" s="39">
        <v>4.007449050454019</v>
      </c>
      <c r="D39" s="8">
        <v>4.4564772267257027</v>
      </c>
    </row>
    <row r="40" spans="1:4">
      <c r="A40" s="8" t="s">
        <v>45</v>
      </c>
      <c r="B40" s="39">
        <v>5.2375221437085528</v>
      </c>
      <c r="C40" s="39">
        <v>4.4527622735120094</v>
      </c>
      <c r="D40" s="8">
        <v>4.7579277989618252</v>
      </c>
    </row>
    <row r="50" spans="2:4">
      <c r="B50" s="36"/>
      <c r="C50" s="36"/>
      <c r="D50" s="36"/>
    </row>
    <row r="75" spans="1:1">
      <c r="A75" s="5" t="e">
        <f>#REF!/#REF!*1000</f>
        <v>#REF!</v>
      </c>
    </row>
    <row r="86" spans="1:1">
      <c r="A86" s="37" t="e">
        <f>#REF!/#REF!</f>
        <v>#REF!</v>
      </c>
    </row>
  </sheetData>
  <pageMargins left="0.19685039370078741" right="0.19685039370078741" top="0.19685039370078741" bottom="0.19685039370078741" header="0" footer="0"/>
  <pageSetup paperSize="9" scale="2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Normal="100" workbookViewId="0">
      <selection activeCell="G11" sqref="G11"/>
    </sheetView>
  </sheetViews>
  <sheetFormatPr baseColWidth="10" defaultColWidth="11.42578125" defaultRowHeight="15"/>
  <cols>
    <col min="1" max="16384" width="11.42578125" style="5"/>
  </cols>
  <sheetData>
    <row r="1" spans="1:9" ht="15.75">
      <c r="A1" s="1" t="s">
        <v>56</v>
      </c>
      <c r="B1" s="35"/>
      <c r="C1" s="35"/>
      <c r="D1" s="35"/>
      <c r="E1" s="35"/>
    </row>
    <row r="2" spans="1:9">
      <c r="C2" s="5" t="s">
        <v>57</v>
      </c>
    </row>
    <row r="6" spans="1:9">
      <c r="G6" s="40"/>
    </row>
    <row r="7" spans="1:9">
      <c r="G7" s="40"/>
    </row>
    <row r="8" spans="1:9">
      <c r="G8" s="40"/>
    </row>
    <row r="9" spans="1:9">
      <c r="G9" s="40"/>
      <c r="H9" s="41"/>
      <c r="I9" s="41"/>
    </row>
    <row r="10" spans="1:9">
      <c r="H10" s="41"/>
      <c r="I10" s="41"/>
    </row>
    <row r="19" spans="1:6">
      <c r="A19" s="6" t="s">
        <v>5</v>
      </c>
    </row>
    <row r="20" spans="1:6">
      <c r="A20" s="6" t="s">
        <v>58</v>
      </c>
    </row>
    <row r="21" spans="1:6">
      <c r="A21" s="7" t="s">
        <v>59</v>
      </c>
    </row>
    <row r="24" spans="1:6">
      <c r="A24" s="42" t="s">
        <v>50</v>
      </c>
      <c r="B24" s="42" t="s">
        <v>51</v>
      </c>
      <c r="C24" s="42" t="s">
        <v>52</v>
      </c>
      <c r="D24" s="42" t="s">
        <v>53</v>
      </c>
      <c r="E24" s="42" t="s">
        <v>54</v>
      </c>
      <c r="F24" s="42" t="s">
        <v>55</v>
      </c>
    </row>
    <row r="25" spans="1:6">
      <c r="A25" s="43">
        <v>0.92</v>
      </c>
      <c r="B25" s="43">
        <v>0.02</v>
      </c>
      <c r="C25" s="43">
        <v>0</v>
      </c>
      <c r="D25" s="43">
        <v>0.04</v>
      </c>
      <c r="E25" s="43">
        <v>0.01</v>
      </c>
      <c r="F25" s="43">
        <v>0.01</v>
      </c>
    </row>
  </sheetData>
  <mergeCells count="1">
    <mergeCell ref="H9:I1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D27" sqref="D27"/>
    </sheetView>
  </sheetViews>
  <sheetFormatPr baseColWidth="10" defaultColWidth="11.42578125" defaultRowHeight="15"/>
  <cols>
    <col min="1" max="1" width="21.85546875" style="5" customWidth="1"/>
    <col min="2" max="7" width="13.42578125" style="5" customWidth="1"/>
    <col min="8" max="16384" width="11.42578125" style="5"/>
  </cols>
  <sheetData>
    <row r="1" spans="1:8" ht="24" customHeight="1">
      <c r="A1" s="60" t="s">
        <v>73</v>
      </c>
      <c r="B1" s="44"/>
      <c r="C1" s="44"/>
      <c r="D1" s="44"/>
      <c r="E1" s="45"/>
      <c r="F1" s="45"/>
      <c r="G1" s="45"/>
      <c r="H1" s="46"/>
    </row>
    <row r="2" spans="1:8" ht="75">
      <c r="A2" s="56"/>
      <c r="B2" s="48" t="s">
        <v>60</v>
      </c>
      <c r="C2" s="48" t="s">
        <v>61</v>
      </c>
      <c r="D2" s="48" t="s">
        <v>62</v>
      </c>
      <c r="E2" s="49" t="s">
        <v>63</v>
      </c>
      <c r="F2" s="48" t="s">
        <v>64</v>
      </c>
      <c r="G2" s="48" t="s">
        <v>65</v>
      </c>
      <c r="H2" s="47"/>
    </row>
    <row r="3" spans="1:8">
      <c r="A3" s="57" t="s">
        <v>66</v>
      </c>
      <c r="B3" s="50">
        <v>29</v>
      </c>
      <c r="C3" s="50">
        <v>78</v>
      </c>
      <c r="D3" s="50">
        <f>B3+C3</f>
        <v>107</v>
      </c>
      <c r="E3" s="51">
        <f>C3/D3</f>
        <v>0.7289719626168224</v>
      </c>
      <c r="F3" s="52">
        <f>D3/D$9</f>
        <v>1.5410095773025132E-3</v>
      </c>
      <c r="G3" s="52">
        <v>0.15</v>
      </c>
      <c r="H3" s="47"/>
    </row>
    <row r="4" spans="1:8">
      <c r="A4" s="58" t="s">
        <v>67</v>
      </c>
      <c r="B4" s="50">
        <v>584</v>
      </c>
      <c r="C4" s="50">
        <v>2262</v>
      </c>
      <c r="D4" s="50">
        <f t="shared" ref="D4:D8" si="0">B4+C4</f>
        <v>2846</v>
      </c>
      <c r="E4" s="52">
        <f t="shared" ref="E4:E8" si="1">C4/D4</f>
        <v>0.79479971890372447</v>
      </c>
      <c r="F4" s="52">
        <f>D4/D$9</f>
        <v>4.0987974364513576E-2</v>
      </c>
      <c r="G4" s="52">
        <v>0.06</v>
      </c>
      <c r="H4" s="47"/>
    </row>
    <row r="5" spans="1:8">
      <c r="A5" s="58" t="s">
        <v>68</v>
      </c>
      <c r="B5" s="50">
        <v>7122</v>
      </c>
      <c r="C5" s="50">
        <v>15759</v>
      </c>
      <c r="D5" s="50">
        <f t="shared" si="0"/>
        <v>22881</v>
      </c>
      <c r="E5" s="52">
        <f t="shared" si="1"/>
        <v>0.68873738035925003</v>
      </c>
      <c r="F5" s="52">
        <f t="shared" ref="F5:F9" si="2">D5/D$9</f>
        <v>0.32953121624540938</v>
      </c>
      <c r="G5" s="52">
        <v>0.14000000000000001</v>
      </c>
      <c r="H5" s="47"/>
    </row>
    <row r="6" spans="1:8">
      <c r="A6" s="58" t="s">
        <v>69</v>
      </c>
      <c r="B6" s="50">
        <v>7645</v>
      </c>
      <c r="C6" s="50">
        <v>16692</v>
      </c>
      <c r="D6" s="50">
        <f t="shared" si="0"/>
        <v>24337</v>
      </c>
      <c r="E6" s="52">
        <f t="shared" si="1"/>
        <v>0.68586925257837861</v>
      </c>
      <c r="F6" s="52">
        <f t="shared" si="2"/>
        <v>0.35050046806365664</v>
      </c>
      <c r="G6" s="52">
        <v>0.18</v>
      </c>
      <c r="H6" s="47"/>
    </row>
    <row r="7" spans="1:8">
      <c r="A7" s="58" t="s">
        <v>70</v>
      </c>
      <c r="B7" s="50">
        <v>5075</v>
      </c>
      <c r="C7" s="50">
        <v>9649</v>
      </c>
      <c r="D7" s="50">
        <f t="shared" si="0"/>
        <v>14724</v>
      </c>
      <c r="E7" s="52">
        <f t="shared" si="1"/>
        <v>0.65532464004346647</v>
      </c>
      <c r="F7" s="52">
        <f t="shared" si="2"/>
        <v>0.2120544394037589</v>
      </c>
      <c r="G7" s="52">
        <v>0.2</v>
      </c>
      <c r="H7" s="47"/>
    </row>
    <row r="8" spans="1:8">
      <c r="A8" s="58" t="s">
        <v>71</v>
      </c>
      <c r="B8" s="50">
        <v>1560</v>
      </c>
      <c r="C8" s="50">
        <v>2980</v>
      </c>
      <c r="D8" s="50">
        <f t="shared" si="0"/>
        <v>4540</v>
      </c>
      <c r="E8" s="52">
        <f t="shared" si="1"/>
        <v>0.65638766519823788</v>
      </c>
      <c r="F8" s="52">
        <f t="shared" si="2"/>
        <v>6.5384892345358964E-2</v>
      </c>
      <c r="G8" s="52">
        <v>0.27</v>
      </c>
      <c r="H8" s="47"/>
    </row>
    <row r="9" spans="1:8" ht="30">
      <c r="A9" s="59" t="s">
        <v>72</v>
      </c>
      <c r="B9" s="53">
        <f>SUM(B3:B8)</f>
        <v>22015</v>
      </c>
      <c r="C9" s="53">
        <f>SUM(C3:C8)</f>
        <v>47420</v>
      </c>
      <c r="D9" s="53">
        <f>SUM(D3:D8)</f>
        <v>69435</v>
      </c>
      <c r="E9" s="54">
        <f>C9/D9</f>
        <v>0.68294087995967456</v>
      </c>
      <c r="F9" s="54">
        <f t="shared" si="2"/>
        <v>1</v>
      </c>
      <c r="G9" s="54">
        <f>E9/E$9</f>
        <v>1</v>
      </c>
      <c r="H9" s="47"/>
    </row>
    <row r="10" spans="1:8">
      <c r="A10" s="47"/>
      <c r="B10" s="47"/>
      <c r="C10" s="47"/>
      <c r="D10" s="47"/>
      <c r="E10" s="47"/>
      <c r="F10" s="47"/>
      <c r="G10" s="47"/>
      <c r="H10" s="47"/>
    </row>
    <row r="11" spans="1:8">
      <c r="A11" s="6" t="s">
        <v>5</v>
      </c>
      <c r="B11" s="47"/>
      <c r="C11" s="47"/>
      <c r="D11" s="47"/>
      <c r="E11" s="47"/>
      <c r="F11" s="47"/>
      <c r="G11" s="47"/>
      <c r="H11" s="47"/>
    </row>
    <row r="12" spans="1:8">
      <c r="A12" s="6" t="s">
        <v>74</v>
      </c>
      <c r="D12" s="55"/>
    </row>
    <row r="13" spans="1:8">
      <c r="A13" s="6" t="s">
        <v>75</v>
      </c>
    </row>
    <row r="14" spans="1:8">
      <c r="A14" s="6" t="s">
        <v>76</v>
      </c>
    </row>
    <row r="15" spans="1:8">
      <c r="A15" s="3" t="s">
        <v>77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Normal="100" workbookViewId="0">
      <selection activeCell="G16" sqref="G16"/>
    </sheetView>
  </sheetViews>
  <sheetFormatPr baseColWidth="10" defaultColWidth="11.42578125" defaultRowHeight="15"/>
  <cols>
    <col min="1" max="16384" width="11.42578125" style="5"/>
  </cols>
  <sheetData>
    <row r="1" spans="1:9" ht="15.75">
      <c r="A1" s="4" t="s">
        <v>78</v>
      </c>
      <c r="B1" s="35"/>
      <c r="C1" s="35"/>
      <c r="D1" s="35"/>
      <c r="E1" s="35"/>
    </row>
    <row r="2" spans="1:9">
      <c r="A2" s="38"/>
    </row>
    <row r="14" spans="1:9">
      <c r="G14" s="41"/>
      <c r="H14" s="41"/>
      <c r="I14" s="41"/>
    </row>
    <row r="15" spans="1:9">
      <c r="G15" s="41"/>
      <c r="H15" s="41"/>
      <c r="I15" s="41"/>
    </row>
    <row r="18" spans="1:6">
      <c r="A18" s="6" t="s">
        <v>5</v>
      </c>
    </row>
    <row r="19" spans="1:6">
      <c r="A19" s="6" t="s">
        <v>79</v>
      </c>
    </row>
    <row r="20" spans="1:6">
      <c r="A20" s="6" t="s">
        <v>80</v>
      </c>
    </row>
    <row r="21" spans="1:6">
      <c r="A21" s="7" t="s">
        <v>81</v>
      </c>
    </row>
    <row r="25" spans="1:6">
      <c r="A25" s="62" t="s">
        <v>50</v>
      </c>
      <c r="B25" s="62" t="s">
        <v>51</v>
      </c>
      <c r="C25" s="62" t="s">
        <v>52</v>
      </c>
      <c r="D25" s="62" t="s">
        <v>53</v>
      </c>
      <c r="E25" s="62" t="s">
        <v>54</v>
      </c>
      <c r="F25" s="62" t="s">
        <v>55</v>
      </c>
    </row>
    <row r="26" spans="1:6">
      <c r="A26" s="61">
        <v>0.87</v>
      </c>
      <c r="B26" s="61">
        <v>0.03</v>
      </c>
      <c r="C26" s="61">
        <v>0.01</v>
      </c>
      <c r="D26" s="61">
        <v>0.08</v>
      </c>
      <c r="E26" s="61">
        <v>0.01</v>
      </c>
      <c r="F26" s="61">
        <v>0</v>
      </c>
    </row>
  </sheetData>
  <mergeCells count="1">
    <mergeCell ref="G14:I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fig1</vt:lpstr>
      <vt:lpstr>fig2</vt:lpstr>
      <vt:lpstr>fig3</vt:lpstr>
      <vt:lpstr>fig4</vt:lpstr>
      <vt:lpstr>fig5</vt:lpstr>
      <vt:lpstr>fig6</vt:lpstr>
      <vt:lpstr>fig7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RAZAFINDRANOVONA Tiaray</dc:creator>
  <cp:lastModifiedBy>TUGORES François</cp:lastModifiedBy>
  <dcterms:created xsi:type="dcterms:W3CDTF">2020-03-02T16:07:34Z</dcterms:created>
  <dcterms:modified xsi:type="dcterms:W3CDTF">2020-09-30T13:18:13Z</dcterms:modified>
</cp:coreProperties>
</file>